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shimizu-m\Desktop\20230110092351_【R5.2.3〆切】公営企業に係る経営比較分析表の分析等について（依頼）\提出\"/>
    </mc:Choice>
  </mc:AlternateContent>
  <xr:revisionPtr revIDLastSave="0" documentId="13_ncr:1_{3A9F942A-72ED-4EAD-81B9-92287E2524FE}" xr6:coauthVersionLast="47" xr6:coauthVersionMax="47" xr10:uidLastSave="{00000000-0000-0000-0000-000000000000}"/>
  <workbookProtection workbookAlgorithmName="SHA-512" workbookHashValue="Qe68JMQMykCGG2rrVACA2JBZVYEHTX1/SSZ9KloYnQMGFdenVT3a+JFzBMvZUfaOfvjVqUpO/Li+exEIV9b4og==" workbookSaltValue="pC0m6XWCizlTRNoilq234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<sst xmlns="http://schemas.openxmlformats.org/spreadsheetml/2006/main" count="236" uniqueCount="121">
  <si>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</si>
  <si>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</si>
  <si>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</si>
  <si>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</si>
  <si>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</si>
  <si>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</si>
  <si>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</si>
  <si>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</si>
  <si>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</si>
  <si>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</si>
  <si>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</si>
  <si>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</si>
  <si>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</si>
  <si>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</si>
  <si>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</si>
  <si>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</si>
  <si>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</si>
  <si>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</si>
  <si>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</si>
  <si>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</si>
  <si>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</si>
  <si>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</si>
  <si>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</si>
  <si>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</si>
  <si>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</si>
  <si>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</si>
  <si>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</si>
  <si>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</si>
  <si>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</si>
  <si>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</si>
  <si>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</si>
  <si>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</si>
  <si>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</si>
  <si>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</si>
  <si>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</si>
  <si>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</si>
  <si>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</si>
  <si>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</si>
  <si>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</si>
  <si>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</si>
  <si>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</si>
  <si>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</si>
  <si>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</si>
  <si>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</si>
  <si>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</si>
  <si>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</si>
  <si>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</si>
  <si>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</si>
  <si>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</si>
  <si>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</si>
  <si>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</si>
  <si>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</si>
  <si>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</si>
  <si>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</si>
  <si>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</si>
  <si>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</si>
  <si>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</si>
  <si>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</si>
  <si>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</si>
  <si>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</si>
  <si>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</si>
  <si>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</si>
  <si>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</si>
  <si>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</si>
  <si>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</si>
  <si>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</si>
  <si>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</si>
  <si>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</si>
  <si>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</si>
  <si>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</si>
  <si>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</si>
  <si>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</si>
  <si>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</si>
  <si>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</si>
  <si>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</si>
  <si>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</si>
  <si>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</si>
  <si>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</si>
  <si>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</si>
  <si>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</si>
  <si>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</si>
  <si>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</si>
  <si>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</si>
  <si>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</si>
  <si>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</si>
  <si>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</si>
  <si>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</si>
  <si>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</si>
  <si>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</si>
  <si>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</si>
  <si>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</si>
  <si>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</si>
  <si>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</si>
  <si>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</si>
  <si>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</si>
  <si>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</si>
  <si>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</si>
  <si>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</si>
  <si>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</si>
  <si>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</si>
  <si>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</si>
  <si>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</si>
  <si>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</si>
  <si>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</si>
  <si>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</si>
  <si>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</si>
  <si>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</si>
  <si>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</si>
  <si>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</si>
  <si>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</si>
  <si>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</si>
  <si>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</si>
  <si>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</si>
  <si>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</si>
  <si>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</si>
  <si>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</si>
  <si>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</si>
  <si>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</si>
  <si>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供用開始から２５年が経過し、管路施設及び機械、電気設備の一部箇所に老朽化及び劣化が見受けられる。
　平成３０年度に作成した機能保全計画に基づき、令和元年度に改修事業計画概要書を作成、令和３年～４年にかけ、機能強化工事を施工予定である。</t>
    <phoneticPr fontId="4"/>
  </si>
  <si>
    <t>　令和３～４年度で機能強化工事が、令和３～５年度で公営企業法適用に伴う移行業務が行われること、また施設の老朽化による修繕費用が必要になっていくことが予想されるため、一般会計からの繰入の増加が懸念される。
　今後については、令和２年度に策定した経営戦略の進捗管理しながら、必要に応じて見直しを行う。</t>
    <phoneticPr fontId="4"/>
  </si>
  <si>
    <t>　収益的収支比率は77.10%で18.28%の減となっている.令和３～４年度の機能強化工事及び施設の老朽化に伴う管理費の増額等を考慮すると、今後も厳しい状況は続くと考えられる。
　企業債残高対事業規模比率は令和３年度からの機能強化工事及び公営企業法適用に伴う移行業務により起債借り入れを行ったため、比率は増加した。
　経費回収率、汚水処理原価については、ほぼ横ばいになっている。
　施設利用率の増減については、処理水量の増減によるものである。
　水洗化率については、利用人口の増減によるものであるが、令和３年度においてもほぼ変動はない。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</si>
</sst>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26-4353-A247-64237491B0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826-4353-A247-64237491B0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65.13</c:v>
                </c:pt>
                <c:pt idx="1">
                  <c:v>63.87</c:v>
                </c:pt>
                <c:pt idx="2">
                  <c:v>65.97</c:v>
                </c:pt>
                <c:pt idx="3">
                  <c:v>67.650000000000006</c:v>
                </c:pt>
                <c:pt idx="4">
                  <c:v>64.290000000000006</c:v>
                </c:pt>
              </c:numCache>
            </c:numRef>
          </c:val>
          <c:extLst>
            <c:ext xmlns:c16="http://schemas.microsoft.com/office/drawing/2014/chart" uri="{C3380CC4-5D6E-409C-BE32-E72D297353CC}">
              <c16:uniqueId val="{00000000-8169-4F6B-9A16-09337E5BDC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169-4F6B-9A16-09337E5BDC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c:v>
                </c:pt>
                <c:pt idx="1">
                  <c:v>97.48</c:v>
                </c:pt>
                <c:pt idx="2">
                  <c:v>97.48</c:v>
                </c:pt>
                <c:pt idx="3">
                  <c:v>97.48</c:v>
                </c:pt>
                <c:pt idx="4">
                  <c:v>97.68</c:v>
                </c:pt>
              </c:numCache>
            </c:numRef>
          </c:val>
          <c:extLst>
            <c:ext xmlns:c16="http://schemas.microsoft.com/office/drawing/2014/chart" uri="{C3380CC4-5D6E-409C-BE32-E72D297353CC}">
              <c16:uniqueId val="{00000000-FFB6-45F8-AC64-E2ECA8F131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FB6-45F8-AC64-E2ECA8F131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94.07</c:v>
                </c:pt>
                <c:pt idx="1">
                  <c:v>94.19</c:v>
                </c:pt>
                <c:pt idx="2">
                  <c:v>94.91</c:v>
                </c:pt>
                <c:pt idx="3">
                  <c:v>95.38</c:v>
                </c:pt>
                <c:pt idx="4">
                  <c:v>77.099999999999994</c:v>
                </c:pt>
              </c:numCache>
            </c:numRef>
          </c:val>
          <c:extLst>
            <c:ext xmlns:c16="http://schemas.microsoft.com/office/drawing/2014/chart" uri="{C3380CC4-5D6E-409C-BE32-E72D297353CC}">
              <c16:uniqueId val="{00000000-9CDB-4007-B68D-F2D9E294D7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DB-4007-B68D-F2D9E294D7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7-404F-A43A-B02C5741C7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7-404F-A43A-B02C5741C7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D-4954-8282-8179E7B320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D-4954-8282-8179E7B320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E7-4EB7-BE27-876D80658A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E7-4EB7-BE27-876D80658A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C5-4F7B-96E5-A2AE445AF9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C5-4F7B-96E5-A2AE445AF9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806.71</c:v>
                </c:pt>
                <c:pt idx="1">
                  <c:v>672.9</c:v>
                </c:pt>
                <c:pt idx="2">
                  <c:v>492.94</c:v>
                </c:pt>
                <c:pt idx="3">
                  <c:v>366.04</c:v>
                </c:pt>
                <c:pt idx="4">
                  <c:v>520.21</c:v>
                </c:pt>
              </c:numCache>
            </c:numRef>
          </c:val>
          <c:extLst>
            <c:ext xmlns:c16="http://schemas.microsoft.com/office/drawing/2014/chart" uri="{C3380CC4-5D6E-409C-BE32-E72D297353CC}">
              <c16:uniqueId val="{00000000-0787-4C1D-8DCF-56FD3A7F98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787-4C1D-8DCF-56FD3A7F98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88.08</c:v>
                </c:pt>
                <c:pt idx="1">
                  <c:v>53.63</c:v>
                </c:pt>
                <c:pt idx="2">
                  <c:v>46.97</c:v>
                </c:pt>
                <c:pt idx="3">
                  <c:v>40.1</c:v>
                </c:pt>
                <c:pt idx="4">
                  <c:v>42.43</c:v>
                </c:pt>
              </c:numCache>
            </c:numRef>
          </c:val>
          <c:extLst>
            <c:ext xmlns:c16="http://schemas.microsoft.com/office/drawing/2014/chart" uri="{C3380CC4-5D6E-409C-BE32-E72D297353CC}">
              <c16:uniqueId val="{00000000-915E-4AC6-8034-548A59DBCC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15E-4AC6-8034-548A59DBCC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165.36</c:v>
                </c:pt>
                <c:pt idx="1">
                  <c:v>277.06</c:v>
                </c:pt>
                <c:pt idx="2">
                  <c:v>300.7</c:v>
                </c:pt>
                <c:pt idx="3">
                  <c:v>344.32</c:v>
                </c:pt>
                <c:pt idx="4">
                  <c:v>347.87</c:v>
                </c:pt>
              </c:numCache>
            </c:numRef>
          </c:val>
          <c:extLst>
            <c:ext xmlns:c16="http://schemas.microsoft.com/office/drawing/2014/chart" uri="{C3380CC4-5D6E-409C-BE32-E72D297353CC}">
              <c16:uniqueId val="{00000000-0F43-4F0B-8FCF-FE255567ED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F43-4F0B-8FCF-FE255567ED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紀美野町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8302</v>
      </c>
      <c r="AM8" s="46"/>
      <c r="AN8" s="46"/>
      <c r="AO8" s="46"/>
      <c r="AP8" s="46"/>
      <c r="AQ8" s="46"/>
      <c r="AR8" s="46"/>
      <c r="AS8" s="46"/>
      <c r="AT8" s="45">
        <f>データ!T6</f>
        <v>128.34</v>
      </c>
      <c r="AU8" s="45"/>
      <c r="AV8" s="45"/>
      <c r="AW8" s="45"/>
      <c r="AX8" s="45"/>
      <c r="AY8" s="45"/>
      <c r="AZ8" s="45"/>
      <c r="BA8" s="45"/>
      <c r="BB8" s="45">
        <f>データ!U6</f>
        <v>64.69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5.75</v>
      </c>
      <c r="Q10" s="45"/>
      <c r="R10" s="45"/>
      <c r="S10" s="45"/>
      <c r="T10" s="45"/>
      <c r="U10" s="45"/>
      <c r="V10" s="45"/>
      <c r="W10" s="45">
        <f>データ!Q6</f>
        <v>100</v>
      </c>
      <c r="X10" s="45"/>
      <c r="Y10" s="45"/>
      <c r="Z10" s="45"/>
      <c r="AA10" s="45"/>
      <c r="AB10" s="45"/>
      <c r="AC10" s="45"/>
      <c r="AD10" s="46">
        <f>データ!R6</f>
        <v>3950</v>
      </c>
      <c r="AE10" s="46"/>
      <c r="AF10" s="46"/>
      <c r="AG10" s="46"/>
      <c r="AH10" s="46"/>
      <c r="AI10" s="46"/>
      <c r="AJ10" s="46"/>
      <c r="AK10" s="2"/>
      <c r="AL10" s="46">
        <f>データ!V6</f>
        <v>474</v>
      </c>
      <c r="AM10" s="46"/>
      <c r="AN10" s="46"/>
      <c r="AO10" s="46"/>
      <c r="AP10" s="46"/>
      <c r="AQ10" s="46"/>
      <c r="AR10" s="46"/>
      <c r="AS10" s="46"/>
      <c r="AT10" s="45">
        <f>データ!W6</f>
        <v>0.15</v>
      </c>
      <c r="AU10" s="45"/>
      <c r="AV10" s="45"/>
      <c r="AW10" s="45"/>
      <c r="AX10" s="45"/>
      <c r="AY10" s="45"/>
      <c r="AZ10" s="45"/>
      <c r="BA10" s="45"/>
      <c r="BB10" s="45">
        <f>データ!X6</f>
        <v>3160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06EEQtTwbGiR7MhT2FcYrMtNIXnI9bLlwqxCLHG0NJ1WalXZFXhQ5Jfg87+GyYSGm2QHOZhutlaaPVzqnX7iAg==" saltValue="0SiI34e5ttIBesXIuKC8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303046</v>
      </c>
      <c r="D6" s="19">
        <f t="shared" si="3"/>
        <v>47</v>
      </c>
      <c r="E6" s="19">
        <f t="shared" si="3"/>
        <v>17</v>
      </c>
      <c r="F6" s="19">
        <f t="shared" si="3"/>
        <v>5</v>
      </c>
      <c r="G6" s="19">
        <f t="shared" si="3"/>
        <v>0</v>
      </c>
      <c r="H6" s="19" t="str">
        <f t="shared" si="3"/>
        <v>和歌山県　紀美野町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5.75</v>
      </c>
      <c r="Q6" s="20">
        <f t="shared" si="3"/>
        <v>100</v>
      </c>
      <c r="R6" s="20">
        <f t="shared" si="3"/>
        <v>3950</v>
      </c>
      <c r="S6" s="20">
        <f t="shared" si="3"/>
        <v>8302</v>
      </c>
      <c r="T6" s="20">
        <f t="shared" si="3"/>
        <v>128.34</v>
      </c>
      <c r="U6" s="20">
        <f t="shared" si="3"/>
        <v>64.69</v>
      </c>
      <c r="V6" s="20">
        <f t="shared" si="3"/>
        <v>474</v>
      </c>
      <c r="W6" s="20">
        <f t="shared" si="3"/>
        <v>0.15</v>
      </c>
      <c r="X6" s="20">
        <f t="shared" si="3"/>
        <v>3160</v>
      </c>
      <c r="Y6" s="21">
        <f>IF(Y7="",NA(),Y7)</f>
        <v>94.07</v>
      </c>
      <c r="Z6" s="21">
        <f t="shared" ref="Z6:AH6" si="4">IF(Z7="",NA(),Z7)</f>
        <v>94.19</v>
      </c>
      <c r="AA6" s="21">
        <f t="shared" si="4"/>
        <v>94.91</v>
      </c>
      <c r="AB6" s="21">
        <f t="shared" si="4"/>
        <v>95.38</v>
      </c>
      <c r="AC6" s="21">
        <f t="shared" si="4"/>
        <v>77.099999999999994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806.71</v>
      </c>
      <c r="BG6" s="21">
        <f t="shared" ref="BG6:BO6" si="7">IF(BG7="",NA(),BG7)</f>
        <v>672.9</v>
      </c>
      <c r="BH6" s="21">
        <f t="shared" si="7"/>
        <v>492.94</v>
      </c>
      <c r="BI6" s="21">
        <f t="shared" si="7"/>
        <v>366.04</v>
      </c>
      <c r="BJ6" s="21">
        <f t="shared" si="7"/>
        <v>520.21</v>
      </c>
      <c r="BK6" s="21">
        <f t="shared" si="7"/>
        <v>855.8</v>
      </c>
      <c r="BL6" s="21">
        <f t="shared" si="7"/>
        <v>789.46</v>
      </c>
      <c r="BM6" s="21">
        <f t="shared" si="7"/>
        <v>826.83</v>
      </c>
      <c r="BN6" s="21">
        <f t="shared" si="7"/>
        <v>867.83</v>
      </c>
      <c r="BO6" s="21">
        <f t="shared" si="7"/>
        <v>791.76</v>
      </c>
      <c r="BP6" s="20" t="str">
        <f>IF(BP7="","",IF(BP7="-","【-】","【"&amp;SUBSTITUTE(TEXT(BP7,"#,##0.00"),"-","△")&amp;"】"))</f>
        <v>【786.37】</v>
      </c>
      <c r="BQ6" s="21">
        <f>IF(BQ7="",NA(),BQ7)</f>
        <v>88.08</v>
      </c>
      <c r="BR6" s="21">
        <f t="shared" ref="BR6:BZ6" si="8">IF(BR7="",NA(),BR7)</f>
        <v>53.63</v>
      </c>
      <c r="BS6" s="21">
        <f t="shared" si="8"/>
        <v>46.97</v>
      </c>
      <c r="BT6" s="21">
        <f t="shared" si="8"/>
        <v>40.1</v>
      </c>
      <c r="BU6" s="21">
        <f t="shared" si="8"/>
        <v>42.43</v>
      </c>
      <c r="BV6" s="21">
        <f t="shared" si="8"/>
        <v>59.8</v>
      </c>
      <c r="BW6" s="21">
        <f t="shared" si="8"/>
        <v>57.77</v>
      </c>
      <c r="BX6" s="21">
        <f t="shared" si="8"/>
        <v>57.31</v>
      </c>
      <c r="BY6" s="21">
        <f t="shared" si="8"/>
        <v>57.08</v>
      </c>
      <c r="BZ6" s="21">
        <f t="shared" si="8"/>
        <v>56.26</v>
      </c>
      <c r="CA6" s="20" t="str">
        <f>IF(CA7="","",IF(CA7="-","【-】","【"&amp;SUBSTITUTE(TEXT(CA7,"#,##0.00"),"-","△")&amp;"】"))</f>
        <v>【60.65】</v>
      </c>
      <c r="CB6" s="21">
        <f>IF(CB7="",NA(),CB7)</f>
        <v>165.36</v>
      </c>
      <c r="CC6" s="21">
        <f t="shared" ref="CC6:CK6" si="9">IF(CC7="",NA(),CC7)</f>
        <v>277.06</v>
      </c>
      <c r="CD6" s="21">
        <f t="shared" si="9"/>
        <v>300.7</v>
      </c>
      <c r="CE6" s="21">
        <f t="shared" si="9"/>
        <v>344.32</v>
      </c>
      <c r="CF6" s="21">
        <f t="shared" si="9"/>
        <v>347.87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65.13</v>
      </c>
      <c r="CN6" s="21">
        <f t="shared" ref="CN6:CV6" si="10">IF(CN7="",NA(),CN7)</f>
        <v>63.87</v>
      </c>
      <c r="CO6" s="21">
        <f t="shared" si="10"/>
        <v>65.97</v>
      </c>
      <c r="CP6" s="21">
        <f t="shared" si="10"/>
        <v>67.650000000000006</v>
      </c>
      <c r="CQ6" s="21">
        <f t="shared" si="10"/>
        <v>64.290000000000006</v>
      </c>
      <c r="CR6" s="21">
        <f t="shared" si="10"/>
        <v>51.75</v>
      </c>
      <c r="CS6" s="21">
        <f t="shared" si="10"/>
        <v>50.68</v>
      </c>
      <c r="CT6" s="21">
        <f t="shared" si="10"/>
        <v>50.14</v>
      </c>
      <c r="CU6" s="21">
        <f t="shared" si="10"/>
        <v>54.83</v>
      </c>
      <c r="CV6" s="21">
        <f t="shared" si="10"/>
        <v>66.53</v>
      </c>
      <c r="CW6" s="20" t="str">
        <f>IF(CW7="","",IF(CW7="-","【-】","【"&amp;SUBSTITUTE(TEXT(CW7,"#,##0.00"),"-","△")&amp;"】"))</f>
        <v>【61.14】</v>
      </c>
      <c r="CX6" s="21">
        <f>IF(CX7="",NA(),CX7)</f>
        <v>97.5</v>
      </c>
      <c r="CY6" s="21">
        <f t="shared" ref="CY6:DG6" si="11">IF(CY7="",NA(),CY7)</f>
        <v>97.48</v>
      </c>
      <c r="CZ6" s="21">
        <f t="shared" si="11"/>
        <v>97.48</v>
      </c>
      <c r="DA6" s="21">
        <f t="shared" si="11"/>
        <v>97.48</v>
      </c>
      <c r="DB6" s="21">
        <f t="shared" si="11"/>
        <v>97.68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303046</v>
      </c>
      <c r="D7" s="23">
        <v>47</v>
      </c>
      <c r="E7" s="23">
        <v>17</v>
      </c>
      <c r="F7" s="23">
        <v>5</v>
      </c>
      <c r="G7" s="23">
        <v>0</v>
      </c>
      <c r="H7" s="23" t="s">
        <v>98</v>
      </c>
      <c r="I7" s="23" t="s">
        <v>99</v>
      </c>
      <c r="J7" s="23" t="s">
        <v>100</v>
      </c>
      <c r="K7" s="23" t="s">
        <v>101</v>
      </c>
      <c r="L7" s="23" t="s">
        <v>102</v>
      </c>
      <c r="M7" s="23" t="s">
        <v>103</v>
      </c>
      <c r="N7" s="24" t="s">
        <v>104</v>
      </c>
      <c r="O7" s="24" t="s">
        <v>105</v>
      </c>
      <c r="P7" s="24">
        <v>5.75</v>
      </c>
      <c r="Q7" s="24">
        <v>100</v>
      </c>
      <c r="R7" s="24">
        <v>3950</v>
      </c>
      <c r="S7" s="24">
        <v>8302</v>
      </c>
      <c r="T7" s="24">
        <v>128.34</v>
      </c>
      <c r="U7" s="24">
        <v>64.69</v>
      </c>
      <c r="V7" s="24">
        <v>474</v>
      </c>
      <c r="W7" s="24">
        <v>0.15</v>
      </c>
      <c r="X7" s="24">
        <v>3160</v>
      </c>
      <c r="Y7" s="24">
        <v>94.07</v>
      </c>
      <c r="Z7" s="24">
        <v>94.19</v>
      </c>
      <c r="AA7" s="24">
        <v>94.91</v>
      </c>
      <c r="AB7" s="24">
        <v>95.38</v>
      </c>
      <c r="AC7" s="24">
        <v>77.099999999999994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806.71</v>
      </c>
      <c r="BG7" s="24">
        <v>672.9</v>
      </c>
      <c r="BH7" s="24">
        <v>492.94</v>
      </c>
      <c r="BI7" s="24">
        <v>366.04</v>
      </c>
      <c r="BJ7" s="24">
        <v>520.21</v>
      </c>
      <c r="BK7" s="24">
        <v>855.8</v>
      </c>
      <c r="BL7" s="24">
        <v>789.46</v>
      </c>
      <c r="BM7" s="24">
        <v>826.83</v>
      </c>
      <c r="BN7" s="24">
        <v>867.83</v>
      </c>
      <c r="BO7" s="24">
        <v>791.76</v>
      </c>
      <c r="BP7" s="24">
        <v>786.37</v>
      </c>
      <c r="BQ7" s="24">
        <v>88.08</v>
      </c>
      <c r="BR7" s="24">
        <v>53.63</v>
      </c>
      <c r="BS7" s="24">
        <v>46.97</v>
      </c>
      <c r="BT7" s="24">
        <v>40.1</v>
      </c>
      <c r="BU7" s="24">
        <v>42.43</v>
      </c>
      <c r="BV7" s="24">
        <v>59.8</v>
      </c>
      <c r="BW7" s="24">
        <v>57.77</v>
      </c>
      <c r="BX7" s="24">
        <v>57.31</v>
      </c>
      <c r="BY7" s="24">
        <v>57.08</v>
      </c>
      <c r="BZ7" s="24">
        <v>56.26</v>
      </c>
      <c r="CA7" s="24">
        <v>60.65</v>
      </c>
      <c r="CB7" s="24">
        <v>165.36</v>
      </c>
      <c r="CC7" s="24">
        <v>277.06</v>
      </c>
      <c r="CD7" s="24">
        <v>300.7</v>
      </c>
      <c r="CE7" s="24">
        <v>344.32</v>
      </c>
      <c r="CF7" s="24">
        <v>347.87</v>
      </c>
      <c r="CG7" s="24">
        <v>263.76</v>
      </c>
      <c r="CH7" s="24">
        <v>274.35000000000002</v>
      </c>
      <c r="CI7" s="24">
        <v>273.52</v>
      </c>
      <c r="CJ7" s="24">
        <v>274.99</v>
      </c>
      <c r="CK7" s="24">
        <v>282.08999999999997</v>
      </c>
      <c r="CL7" s="24">
        <v>256.97000000000003</v>
      </c>
      <c r="CM7" s="24">
        <v>65.13</v>
      </c>
      <c r="CN7" s="24">
        <v>63.87</v>
      </c>
      <c r="CO7" s="24">
        <v>65.97</v>
      </c>
      <c r="CP7" s="24">
        <v>67.650000000000006</v>
      </c>
      <c r="CQ7" s="24">
        <v>64.290000000000006</v>
      </c>
      <c r="CR7" s="24">
        <v>51.75</v>
      </c>
      <c r="CS7" s="24">
        <v>50.68</v>
      </c>
      <c r="CT7" s="24">
        <v>50.14</v>
      </c>
      <c r="CU7" s="24">
        <v>54.83</v>
      </c>
      <c r="CV7" s="24">
        <v>66.53</v>
      </c>
      <c r="CW7" s="24">
        <v>61.14</v>
      </c>
      <c r="CX7" s="24">
        <v>97.5</v>
      </c>
      <c r="CY7" s="24">
        <v>97.48</v>
      </c>
      <c r="CZ7" s="24">
        <v>97.48</v>
      </c>
      <c r="DA7" s="24">
        <v>97.48</v>
      </c>
      <c r="DB7" s="24">
        <v>97.68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幹雄</cp:lastModifiedBy>
  <cp:lastPrinted>2023-01-31T05:30:13Z</cp:lastPrinted>
  <dcterms:created xsi:type="dcterms:W3CDTF">2022-12-01T01:58:56Z</dcterms:created>
  <dcterms:modified xsi:type="dcterms:W3CDTF">2023-01-31T05:34:59Z</dcterms:modified>
  <cp:category/>
</cp:coreProperties>
</file>