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Y:\000財政係\令和5年度\100 調査物\240209〆 公営企業に係る経営比較分析表（令和４年度決算）の分析等について\03 回答\"/>
    </mc:Choice>
  </mc:AlternateContent>
  <xr:revisionPtr revIDLastSave="0" documentId="13_ncr:1_{3C5DEB2B-1688-409F-95F4-5F67D4038943}" xr6:coauthVersionLast="47" xr6:coauthVersionMax="47" xr10:uidLastSave="{00000000-0000-0000-0000-000000000000}"/>
  <workbookProtection workbookAlgorithmName="SHA-512" workbookHashValue="JEyMDnA3qSiEQ7/bWpPG4fkC1YjxgprgtwevwQPqJsEvGC8SukZMn05XeN98DL6VaxqEoPQQa0yKsaxiTJQEtg==" workbookSaltValue="LrtDd2yvB7wrTcgjEoKR7Q==" workbookSpinCount="100000" lockStructure="1"/>
  <bookViews>
    <workbookView xWindow="2868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I86" i="4"/>
  <c r="AT10" i="4"/>
  <c r="AL10" i="4"/>
  <c r="AD10" i="4"/>
  <c r="P10" i="4"/>
  <c r="I10" i="4"/>
  <c r="B10" i="4"/>
  <c r="P8" i="4"/>
  <c r="I8"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<sst xmlns="http://schemas.openxmlformats.org/spreadsheetml/2006/main" count="236" uniqueCount="121">
  <si>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</si>
  <si>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</si>
  <si>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</si>
  <si>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</si>
  <si>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</si>
  <si>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</si>
  <si>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</si>
  <si>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</si>
  <si>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</si>
  <si>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</si>
  <si>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</si>
  <si>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</si>
  <si>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</si>
  <si>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</si>
  <si>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</si>
  <si>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</si>
  <si>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</si>
  <si>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</si>
  <si>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</si>
  <si>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</si>
  <si>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</si>
  <si>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</si>
  <si>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</si>
  <si>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</si>
  <si>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</si>
  <si>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</si>
  <si>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</si>
  <si>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</si>
  <si>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</si>
  <si>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</si>
  <si>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</si>
  <si>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</si>
  <si>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</si>
  <si>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</si>
  <si>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</si>
  <si>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</si>
  <si>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</si>
  <si>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</si>
  <si>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</si>
  <si>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</si>
  <si>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</si>
  <si>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</si>
  <si>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</si>
  <si>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</si>
  <si>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</si>
  <si>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</si>
  <si>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</si>
  <si>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</si>
  <si>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</si>
  <si>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</si>
  <si>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</si>
  <si>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</si>
  <si>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</si>
  <si>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</si>
  <si>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</si>
  <si>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</si>
  <si>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</si>
  <si>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</si>
  <si>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</si>
  <si>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</si>
  <si>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</si>
  <si>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</si>
  <si>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</si>
  <si>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</si>
  <si>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</si>
  <si>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</si>
  <si>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</si>
  <si>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</si>
  <si>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</si>
  <si>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</si>
  <si>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</si>
  <si>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</si>
  <si>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</si>
  <si>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</si>
  <si>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</si>
  <si>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</si>
  <si>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</si>
  <si>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</si>
  <si>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</si>
  <si>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</si>
  <si>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</si>
  <si>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</si>
  <si>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</si>
  <si>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</si>
  <si>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</si>
  <si>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</si>
  <si>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</si>
  <si>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</si>
  <si>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</si>
  <si>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</si>
  <si>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</si>
  <si>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</si>
  <si>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</si>
  <si>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</si>
  <si>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</si>
  <si>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</si>
  <si>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</si>
  <si>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</si>
  <si>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</si>
  <si>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</si>
  <si>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紀美野町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</si>
  <si>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</si>
  <si>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</si>
  <si>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</si>
  <si>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</si>
  <si>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</si>
  <si>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</si>
  <si>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</si>
  <si>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</si>
  <si>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</si>
  <si>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</si>
  <si>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</si>
  <si>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</si>
  <si>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</si>
  <si>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</si>
  <si>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</si>
  <si>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</si>
  <si>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</si>
  <si>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一時的な費用の増減はあるものの、費用は横ばいとなっているが、令和３～５年度において機能強化工事及び公営企業法適用に伴う移行業務が行われること、また施設の老朽化による修繕費用が必要になっていくことが予想されるため、一般会計からの繰入の増加が懸念される。
　今後については、令和２年度に策定した経営戦略の進捗管理を行いつつ、必要に応じて適宜見直しを行う。</t>
    <rPh sb="48" eb="49">
      <t>オヨ</t>
    </rPh>
    <rPh sb="156" eb="157">
      <t>オコナ</t>
    </rPh>
    <rPh sb="167" eb="169">
      <t>テキギ</t>
    </rPh>
    <phoneticPr fontId="4"/>
  </si>
  <si>
    <r>
      <t>　供用開始から２５年が経過し、管路施設及び機械、電気設備の一部箇所に老朽化及び劣化が見受けられる。
　平成３０年度に作成した機能保全計画に基づき、令和元年度に改修事業計画概要書を作成、</t>
    </r>
    <r>
      <rPr>
        <sz val="11"/>
        <color rgb="FFFF0000"/>
        <rFont val="ＭＳ ゴシック"/>
        <family val="3"/>
        <charset val="128"/>
      </rPr>
      <t>令和３～５年度</t>
    </r>
    <r>
      <rPr>
        <sz val="11"/>
        <color theme="1"/>
        <rFont val="ＭＳ ゴシック"/>
        <family val="3"/>
        <charset val="128"/>
      </rPr>
      <t>にかけ、機能強化工事を施工している。</t>
    </r>
    <rPh sb="98" eb="99">
      <t>ド</t>
    </rPh>
    <rPh sb="110" eb="112">
      <t>セコウ</t>
    </rPh>
    <phoneticPr fontId="4"/>
  </si>
  <si>
    <r>
      <t>　収益的収支比率は88.65%で11.55</t>
    </r>
    <r>
      <rPr>
        <sz val="11"/>
        <color rgb="FFFF0000"/>
        <rFont val="ＭＳ ゴシック"/>
        <family val="3"/>
        <charset val="128"/>
      </rPr>
      <t>ポイント</t>
    </r>
    <r>
      <rPr>
        <sz val="11"/>
        <color theme="1"/>
        <rFont val="ＭＳ ゴシック"/>
        <family val="3"/>
        <charset val="128"/>
      </rPr>
      <t>の増となっているが、人口の減少及び施設の老朽化に伴う管理費の増額等を考慮すると、今後も厳しい状況は続くと考えられる。
　企業債残高対事業規模比率は起債償還による地方債現在高合計の減少に伴い比率がいったん減少したものの、</t>
    </r>
    <r>
      <rPr>
        <sz val="11"/>
        <color rgb="FFFF0000"/>
        <rFont val="ＭＳ ゴシック"/>
        <family val="3"/>
        <charset val="128"/>
      </rPr>
      <t>令和３～令和５年度</t>
    </r>
    <r>
      <rPr>
        <sz val="11"/>
        <color theme="1"/>
        <rFont val="ＭＳ ゴシック"/>
        <family val="3"/>
        <charset val="128"/>
      </rPr>
      <t>に実施した機能強化工事及び令和６年度より施行の公営企業法適用に伴う移行業務により起債借り入れを行う予定の為、今後、比率は増加するものと予想される。
　経費回収率は経営戦略策定業務委託による汚水処理費の増額による減少であり、汚水処理原価についても、同様の理由による増額となっている。
　施設利用率の増減については、処理水量の増減によるものである。
　水洗化率については、利用人口の増減によるものであるが、令和４年度においてもほぼ変動はない。</t>
    </r>
    <rPh sb="26" eb="27">
      <t>ゾウ</t>
    </rPh>
    <rPh sb="35" eb="37">
      <t>ジンコウ</t>
    </rPh>
    <rPh sb="38" eb="40">
      <t>ゲンショウ</t>
    </rPh>
    <rPh sb="40" eb="41">
      <t>オヨ</t>
    </rPh>
    <rPh sb="126" eb="128">
      <t>ゲンショウ</t>
    </rPh>
    <rPh sb="138" eb="140">
      <t>レイワ</t>
    </rPh>
    <rPh sb="141" eb="143">
      <t>ネンド</t>
    </rPh>
    <rPh sb="144" eb="146">
      <t>ジッシ</t>
    </rPh>
    <rPh sb="156" eb="158">
      <t>レイワ</t>
    </rPh>
    <rPh sb="159" eb="161">
      <t>ネンド</t>
    </rPh>
    <rPh sb="163" eb="165">
      <t>セコウ</t>
    </rPh>
    <rPh sb="197" eb="199">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</si>
</sst>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C7B-40D2-BD64-DAFA5802864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2C7B-40D2-BD64-DAFA5802864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94.19</c:v>
                </c:pt>
                <c:pt idx="1">
                  <c:v>94.91</c:v>
                </c:pt>
                <c:pt idx="2">
                  <c:v>95.38</c:v>
                </c:pt>
                <c:pt idx="3">
                  <c:v>77.099999999999994</c:v>
                </c:pt>
                <c:pt idx="4">
                  <c:v>88.65</c:v>
                </c:pt>
              </c:numCache>
            </c:numRef>
          </c:val>
          <c:extLst>
            <c:ext xmlns:c16="http://schemas.microsoft.com/office/drawing/2014/chart" uri="{C3380CC4-5D6E-409C-BE32-E72D297353CC}">
              <c16:uniqueId val="{00000000-6A40-4CBC-AFBE-1EF7F51E51C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40-4CBC-AFBE-1EF7F51E51C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BC-4399-8488-8AC456F3AB3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BC-4399-8488-8AC456F3AB3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1E-4E63-AB35-D6303DFA947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1E-4E63-AB35-D6303DFA947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57-4A94-9B55-3B2C7296015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57-4A94-9B55-3B2C7296015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5F-4F94-BBA9-C48AD0E21A0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5F-4F94-BBA9-C48AD0E21A0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672.9</c:v>
                </c:pt>
                <c:pt idx="1">
                  <c:v>492.94</c:v>
                </c:pt>
                <c:pt idx="2">
                  <c:v>366.04</c:v>
                </c:pt>
                <c:pt idx="3">
                  <c:v>520.21</c:v>
                </c:pt>
                <c:pt idx="4">
                  <c:v>553.25</c:v>
                </c:pt>
              </c:numCache>
            </c:numRef>
          </c:val>
          <c:extLst>
            <c:ext xmlns:c16="http://schemas.microsoft.com/office/drawing/2014/chart" uri="{C3380CC4-5D6E-409C-BE32-E72D297353CC}">
              <c16:uniqueId val="{00000000-67E3-4109-982C-2650FFF2F54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67E3-4109-982C-2650FFF2F54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53.63</c:v>
                </c:pt>
                <c:pt idx="1">
                  <c:v>46.97</c:v>
                </c:pt>
                <c:pt idx="2">
                  <c:v>40.1</c:v>
                </c:pt>
                <c:pt idx="3">
                  <c:v>42.43</c:v>
                </c:pt>
                <c:pt idx="4">
                  <c:v>37.119999999999997</c:v>
                </c:pt>
              </c:numCache>
            </c:numRef>
          </c:val>
          <c:extLst>
            <c:ext xmlns:c16="http://schemas.microsoft.com/office/drawing/2014/chart" uri="{C3380CC4-5D6E-409C-BE32-E72D297353CC}">
              <c16:uniqueId val="{00000000-7BBC-42DB-B10C-239A0479A84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7BBC-42DB-B10C-239A0479A84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277.06</c:v>
                </c:pt>
                <c:pt idx="1">
                  <c:v>300.7</c:v>
                </c:pt>
                <c:pt idx="2">
                  <c:v>344.32</c:v>
                </c:pt>
                <c:pt idx="3">
                  <c:v>347.87</c:v>
                </c:pt>
                <c:pt idx="4">
                  <c:v>426.28</c:v>
                </c:pt>
              </c:numCache>
            </c:numRef>
          </c:val>
          <c:extLst>
            <c:ext xmlns:c16="http://schemas.microsoft.com/office/drawing/2014/chart" uri="{C3380CC4-5D6E-409C-BE32-E72D297353CC}">
              <c16:uniqueId val="{00000000-F19E-409C-8F4A-E5238AA1749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F19E-409C-8F4A-E5238AA1749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63.87</c:v>
                </c:pt>
                <c:pt idx="1">
                  <c:v>65.97</c:v>
                </c:pt>
                <c:pt idx="2">
                  <c:v>67.650000000000006</c:v>
                </c:pt>
                <c:pt idx="3">
                  <c:v>64.290000000000006</c:v>
                </c:pt>
                <c:pt idx="4">
                  <c:v>58.82</c:v>
                </c:pt>
              </c:numCache>
            </c:numRef>
          </c:val>
          <c:extLst>
            <c:ext xmlns:c16="http://schemas.microsoft.com/office/drawing/2014/chart" uri="{C3380CC4-5D6E-409C-BE32-E72D297353CC}">
              <c16:uniqueId val="{00000000-EE95-486C-8BCC-A2760A9CF3D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EE95-486C-8BCC-A2760A9CF3D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97.48</c:v>
                </c:pt>
                <c:pt idx="1">
                  <c:v>97.48</c:v>
                </c:pt>
                <c:pt idx="2">
                  <c:v>97.48</c:v>
                </c:pt>
                <c:pt idx="3">
                  <c:v>97.68</c:v>
                </c:pt>
                <c:pt idx="4">
                  <c:v>98.3</c:v>
                </c:pt>
              </c:numCache>
            </c:numRef>
          </c:val>
          <c:extLst>
            <c:ext xmlns:c16="http://schemas.microsoft.com/office/drawing/2014/chart" uri="{C3380CC4-5D6E-409C-BE32-E72D297353CC}">
              <c16:uniqueId val="{00000000-1237-4543-A13A-8CC9641E4D0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1237-4543-A13A-8CC9641E4D0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和歌山県　紀美野町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8098</v>
      </c>
      <c r="AM8" s="37"/>
      <c r="AN8" s="37"/>
      <c r="AO8" s="37"/>
      <c r="AP8" s="37"/>
      <c r="AQ8" s="37"/>
      <c r="AR8" s="37"/>
      <c r="AS8" s="37"/>
      <c r="AT8" s="38">
        <f>データ!T6</f>
        <v>128.34</v>
      </c>
      <c r="AU8" s="38"/>
      <c r="AV8" s="38"/>
      <c r="AW8" s="38"/>
      <c r="AX8" s="38"/>
      <c r="AY8" s="38"/>
      <c r="AZ8" s="38"/>
      <c r="BA8" s="38"/>
      <c r="BB8" s="38">
        <f>データ!U6</f>
        <v>63.1</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5.85</v>
      </c>
      <c r="Q10" s="38"/>
      <c r="R10" s="38"/>
      <c r="S10" s="38"/>
      <c r="T10" s="38"/>
      <c r="U10" s="38"/>
      <c r="V10" s="38"/>
      <c r="W10" s="38">
        <f>データ!Q6</f>
        <v>100</v>
      </c>
      <c r="X10" s="38"/>
      <c r="Y10" s="38"/>
      <c r="Z10" s="38"/>
      <c r="AA10" s="38"/>
      <c r="AB10" s="38"/>
      <c r="AC10" s="38"/>
      <c r="AD10" s="37">
        <f>データ!R6</f>
        <v>3950</v>
      </c>
      <c r="AE10" s="37"/>
      <c r="AF10" s="37"/>
      <c r="AG10" s="37"/>
      <c r="AH10" s="37"/>
      <c r="AI10" s="37"/>
      <c r="AJ10" s="37"/>
      <c r="AK10" s="2"/>
      <c r="AL10" s="37">
        <f>データ!V6</f>
        <v>471</v>
      </c>
      <c r="AM10" s="37"/>
      <c r="AN10" s="37"/>
      <c r="AO10" s="37"/>
      <c r="AP10" s="37"/>
      <c r="AQ10" s="37"/>
      <c r="AR10" s="37"/>
      <c r="AS10" s="37"/>
      <c r="AT10" s="38">
        <f>データ!W6</f>
        <v>0.15</v>
      </c>
      <c r="AU10" s="38"/>
      <c r="AV10" s="38"/>
      <c r="AW10" s="38"/>
      <c r="AX10" s="38"/>
      <c r="AY10" s="38"/>
      <c r="AZ10" s="38"/>
      <c r="BA10" s="38"/>
      <c r="BB10" s="38">
        <f>データ!X6</f>
        <v>3140</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120</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119</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【809.19】</v>
      </c>
      <c r="I86" s="12" t="str">
        <f>データ!CA6</f>
        <v>【57.02】</v>
      </c>
      <c r="J86" s="12" t="str">
        <f>データ!CL6</f>
        <v>【273.68】</v>
      </c>
      <c r="K86" s="12" t="str">
        <f>データ!CW6</f>
        <v>【52.55】</v>
      </c>
      <c r="L86" s="12" t="str">
        <f>データ!DH6</f>
        <v>【87.30】</v>
      </c>
      <c r="M86" s="12" t="s">
        <v>45</v>
      </c>
      <c r="N86" s="12" t="s">
        <v>46</v>
      </c>
      <c r="O86" s="12" t="str">
        <f>データ!EO6</f>
        <v>【0.02】</v>
      </c>
    </row>
  </sheetData>
  <sheetProtection algorithmName="SHA-512" hashValue="E9zBQYjrs3gTR5XfWHbUdNUy8nh/ojFS6QOC0AfIbqnhm7GA4okWHJ6KTMg1GjAhDaHu8/2czTzNau4TCGHQRw==" saltValue="o64DdjUqh5JQDNk4ZhNv6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47</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48</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49</v>
      </c>
      <c r="B3" s="15" t="s">
        <v>50</v>
      </c>
      <c r="C3" s="15" t="s">
        <v>51</v>
      </c>
      <c r="D3" s="15" t="s">
        <v>52</v>
      </c>
      <c r="E3" s="15" t="s">
        <v>53</v>
      </c>
      <c r="F3" s="15" t="s">
        <v>54</v>
      </c>
      <c r="G3" s="15" t="s">
        <v>55</v>
      </c>
      <c r="H3" s="73" t="s">
        <v>56</v>
      </c>
      <c r="I3" s="74"/>
      <c r="J3" s="74"/>
      <c r="K3" s="74"/>
      <c r="L3" s="74"/>
      <c r="M3" s="74"/>
      <c r="N3" s="74"/>
      <c r="O3" s="74"/>
      <c r="P3" s="74"/>
      <c r="Q3" s="74"/>
      <c r="R3" s="74"/>
      <c r="S3" s="74"/>
      <c r="T3" s="74"/>
      <c r="U3" s="74"/>
      <c r="V3" s="74"/>
      <c r="W3" s="74"/>
      <c r="X3" s="75"/>
      <c r="Y3" s="79" t="s">
        <v>57</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59</v>
      </c>
      <c r="B4" s="16"/>
      <c r="C4" s="16"/>
      <c r="D4" s="16"/>
      <c r="E4" s="16"/>
      <c r="F4" s="16"/>
      <c r="G4" s="16"/>
      <c r="H4" s="76"/>
      <c r="I4" s="77"/>
      <c r="J4" s="77"/>
      <c r="K4" s="77"/>
      <c r="L4" s="77"/>
      <c r="M4" s="77"/>
      <c r="N4" s="77"/>
      <c r="O4" s="77"/>
      <c r="P4" s="77"/>
      <c r="Q4" s="77"/>
      <c r="R4" s="77"/>
      <c r="S4" s="77"/>
      <c r="T4" s="77"/>
      <c r="U4" s="77"/>
      <c r="V4" s="77"/>
      <c r="W4" s="77"/>
      <c r="X4" s="78"/>
      <c r="Y4" s="72" t="s">
        <v>60</v>
      </c>
      <c r="Z4" s="72"/>
      <c r="AA4" s="72"/>
      <c r="AB4" s="72"/>
      <c r="AC4" s="72"/>
      <c r="AD4" s="72"/>
      <c r="AE4" s="72"/>
      <c r="AF4" s="72"/>
      <c r="AG4" s="72"/>
      <c r="AH4" s="72"/>
      <c r="AI4" s="72"/>
      <c r="AJ4" s="72" t="s">
        <v>61</v>
      </c>
      <c r="AK4" s="72"/>
      <c r="AL4" s="72"/>
      <c r="AM4" s="72"/>
      <c r="AN4" s="72"/>
      <c r="AO4" s="72"/>
      <c r="AP4" s="72"/>
      <c r="AQ4" s="72"/>
      <c r="AR4" s="72"/>
      <c r="AS4" s="72"/>
      <c r="AT4" s="72"/>
      <c r="AU4" s="72" t="s">
        <v>62</v>
      </c>
      <c r="AV4" s="72"/>
      <c r="AW4" s="72"/>
      <c r="AX4" s="72"/>
      <c r="AY4" s="72"/>
      <c r="AZ4" s="72"/>
      <c r="BA4" s="72"/>
      <c r="BB4" s="72"/>
      <c r="BC4" s="72"/>
      <c r="BD4" s="72"/>
      <c r="BE4" s="72"/>
      <c r="BF4" s="72" t="s">
        <v>63</v>
      </c>
      <c r="BG4" s="72"/>
      <c r="BH4" s="72"/>
      <c r="BI4" s="72"/>
      <c r="BJ4" s="72"/>
      <c r="BK4" s="72"/>
      <c r="BL4" s="72"/>
      <c r="BM4" s="72"/>
      <c r="BN4" s="72"/>
      <c r="BO4" s="72"/>
      <c r="BP4" s="72"/>
      <c r="BQ4" s="72" t="s">
        <v>64</v>
      </c>
      <c r="BR4" s="72"/>
      <c r="BS4" s="72"/>
      <c r="BT4" s="72"/>
      <c r="BU4" s="72"/>
      <c r="BV4" s="72"/>
      <c r="BW4" s="72"/>
      <c r="BX4" s="72"/>
      <c r="BY4" s="72"/>
      <c r="BZ4" s="72"/>
      <c r="CA4" s="72"/>
      <c r="CB4" s="72" t="s">
        <v>65</v>
      </c>
      <c r="CC4" s="72"/>
      <c r="CD4" s="72"/>
      <c r="CE4" s="72"/>
      <c r="CF4" s="72"/>
      <c r="CG4" s="72"/>
      <c r="CH4" s="72"/>
      <c r="CI4" s="72"/>
      <c r="CJ4" s="72"/>
      <c r="CK4" s="72"/>
      <c r="CL4" s="72"/>
      <c r="CM4" s="72" t="s">
        <v>66</v>
      </c>
      <c r="CN4" s="72"/>
      <c r="CO4" s="72"/>
      <c r="CP4" s="72"/>
      <c r="CQ4" s="72"/>
      <c r="CR4" s="72"/>
      <c r="CS4" s="72"/>
      <c r="CT4" s="72"/>
      <c r="CU4" s="72"/>
      <c r="CV4" s="72"/>
      <c r="CW4" s="72"/>
      <c r="CX4" s="72" t="s">
        <v>67</v>
      </c>
      <c r="CY4" s="72"/>
      <c r="CZ4" s="72"/>
      <c r="DA4" s="72"/>
      <c r="DB4" s="72"/>
      <c r="DC4" s="72"/>
      <c r="DD4" s="72"/>
      <c r="DE4" s="72"/>
      <c r="DF4" s="72"/>
      <c r="DG4" s="72"/>
      <c r="DH4" s="72"/>
      <c r="DI4" s="72" t="s">
        <v>68</v>
      </c>
      <c r="DJ4" s="72"/>
      <c r="DK4" s="72"/>
      <c r="DL4" s="72"/>
      <c r="DM4" s="72"/>
      <c r="DN4" s="72"/>
      <c r="DO4" s="72"/>
      <c r="DP4" s="72"/>
      <c r="DQ4" s="72"/>
      <c r="DR4" s="72"/>
      <c r="DS4" s="72"/>
      <c r="DT4" s="72" t="s">
        <v>69</v>
      </c>
      <c r="DU4" s="72"/>
      <c r="DV4" s="72"/>
      <c r="DW4" s="72"/>
      <c r="DX4" s="72"/>
      <c r="DY4" s="72"/>
      <c r="DZ4" s="72"/>
      <c r="EA4" s="72"/>
      <c r="EB4" s="72"/>
      <c r="EC4" s="72"/>
      <c r="ED4" s="72"/>
      <c r="EE4" s="72" t="s">
        <v>70</v>
      </c>
      <c r="EF4" s="72"/>
      <c r="EG4" s="72"/>
      <c r="EH4" s="72"/>
      <c r="EI4" s="72"/>
      <c r="EJ4" s="72"/>
      <c r="EK4" s="72"/>
      <c r="EL4" s="72"/>
      <c r="EM4" s="72"/>
      <c r="EN4" s="72"/>
      <c r="EO4" s="72"/>
    </row>
    <row r="5" spans="1:145" x14ac:dyDescent="0.15">
      <c r="A5" s="14" t="s">
        <v>71</v>
      </c>
      <c r="B5" s="17"/>
      <c r="C5" s="17"/>
      <c r="D5" s="17"/>
      <c r="E5" s="17"/>
      <c r="F5" s="17"/>
      <c r="G5" s="17"/>
      <c r="H5" s="18" t="s">
        <v>72</v>
      </c>
      <c r="I5" s="18" t="s">
        <v>73</v>
      </c>
      <c r="J5" s="18" t="s">
        <v>74</v>
      </c>
      <c r="K5" s="18" t="s">
        <v>75</v>
      </c>
      <c r="L5" s="18" t="s">
        <v>76</v>
      </c>
      <c r="M5" s="18" t="s">
        <v>5</v>
      </c>
      <c r="N5" s="18" t="s">
        <v>77</v>
      </c>
      <c r="O5" s="18" t="s">
        <v>78</v>
      </c>
      <c r="P5" s="18" t="s">
        <v>79</v>
      </c>
      <c r="Q5" s="18" t="s">
        <v>80</v>
      </c>
      <c r="R5" s="18" t="s">
        <v>81</v>
      </c>
      <c r="S5" s="18" t="s">
        <v>82</v>
      </c>
      <c r="T5" s="18" t="s">
        <v>83</v>
      </c>
      <c r="U5" s="18" t="s">
        <v>84</v>
      </c>
      <c r="V5" s="18" t="s">
        <v>85</v>
      </c>
      <c r="W5" s="18" t="s">
        <v>86</v>
      </c>
      <c r="X5" s="18" t="s">
        <v>87</v>
      </c>
      <c r="Y5" s="18" t="s">
        <v>88</v>
      </c>
      <c r="Z5" s="18" t="s">
        <v>89</v>
      </c>
      <c r="AA5" s="18" t="s">
        <v>90</v>
      </c>
      <c r="AB5" s="18" t="s">
        <v>91</v>
      </c>
      <c r="AC5" s="18" t="s">
        <v>92</v>
      </c>
      <c r="AD5" s="18" t="s">
        <v>93</v>
      </c>
      <c r="AE5" s="18" t="s">
        <v>94</v>
      </c>
      <c r="AF5" s="18" t="s">
        <v>95</v>
      </c>
      <c r="AG5" s="18" t="s">
        <v>96</v>
      </c>
      <c r="AH5" s="18" t="s">
        <v>97</v>
      </c>
      <c r="AI5" s="18" t="s">
        <v>31</v>
      </c>
      <c r="AJ5" s="18" t="s">
        <v>88</v>
      </c>
      <c r="AK5" s="18" t="s">
        <v>89</v>
      </c>
      <c r="AL5" s="18" t="s">
        <v>90</v>
      </c>
      <c r="AM5" s="18" t="s">
        <v>91</v>
      </c>
      <c r="AN5" s="18" t="s">
        <v>92</v>
      </c>
      <c r="AO5" s="18" t="s">
        <v>93</v>
      </c>
      <c r="AP5" s="18" t="s">
        <v>94</v>
      </c>
      <c r="AQ5" s="18" t="s">
        <v>95</v>
      </c>
      <c r="AR5" s="18" t="s">
        <v>96</v>
      </c>
      <c r="AS5" s="18" t="s">
        <v>97</v>
      </c>
      <c r="AT5" s="18" t="s">
        <v>98</v>
      </c>
      <c r="AU5" s="18" t="s">
        <v>88</v>
      </c>
      <c r="AV5" s="18" t="s">
        <v>89</v>
      </c>
      <c r="AW5" s="18" t="s">
        <v>90</v>
      </c>
      <c r="AX5" s="18" t="s">
        <v>91</v>
      </c>
      <c r="AY5" s="18" t="s">
        <v>92</v>
      </c>
      <c r="AZ5" s="18" t="s">
        <v>93</v>
      </c>
      <c r="BA5" s="18" t="s">
        <v>94</v>
      </c>
      <c r="BB5" s="18" t="s">
        <v>95</v>
      </c>
      <c r="BC5" s="18" t="s">
        <v>96</v>
      </c>
      <c r="BD5" s="18" t="s">
        <v>97</v>
      </c>
      <c r="BE5" s="18" t="s">
        <v>98</v>
      </c>
      <c r="BF5" s="18" t="s">
        <v>88</v>
      </c>
      <c r="BG5" s="18" t="s">
        <v>89</v>
      </c>
      <c r="BH5" s="18" t="s">
        <v>90</v>
      </c>
      <c r="BI5" s="18" t="s">
        <v>91</v>
      </c>
      <c r="BJ5" s="18" t="s">
        <v>92</v>
      </c>
      <c r="BK5" s="18" t="s">
        <v>93</v>
      </c>
      <c r="BL5" s="18" t="s">
        <v>94</v>
      </c>
      <c r="BM5" s="18" t="s">
        <v>95</v>
      </c>
      <c r="BN5" s="18" t="s">
        <v>96</v>
      </c>
      <c r="BO5" s="18" t="s">
        <v>97</v>
      </c>
      <c r="BP5" s="18" t="s">
        <v>98</v>
      </c>
      <c r="BQ5" s="18" t="s">
        <v>88</v>
      </c>
      <c r="BR5" s="18" t="s">
        <v>89</v>
      </c>
      <c r="BS5" s="18" t="s">
        <v>90</v>
      </c>
      <c r="BT5" s="18" t="s">
        <v>91</v>
      </c>
      <c r="BU5" s="18" t="s">
        <v>92</v>
      </c>
      <c r="BV5" s="18" t="s">
        <v>93</v>
      </c>
      <c r="BW5" s="18" t="s">
        <v>94</v>
      </c>
      <c r="BX5" s="18" t="s">
        <v>95</v>
      </c>
      <c r="BY5" s="18" t="s">
        <v>96</v>
      </c>
      <c r="BZ5" s="18" t="s">
        <v>97</v>
      </c>
      <c r="CA5" s="18" t="s">
        <v>98</v>
      </c>
      <c r="CB5" s="18" t="s">
        <v>88</v>
      </c>
      <c r="CC5" s="18" t="s">
        <v>89</v>
      </c>
      <c r="CD5" s="18" t="s">
        <v>90</v>
      </c>
      <c r="CE5" s="18" t="s">
        <v>91</v>
      </c>
      <c r="CF5" s="18" t="s">
        <v>92</v>
      </c>
      <c r="CG5" s="18" t="s">
        <v>93</v>
      </c>
      <c r="CH5" s="18" t="s">
        <v>94</v>
      </c>
      <c r="CI5" s="18" t="s">
        <v>95</v>
      </c>
      <c r="CJ5" s="18" t="s">
        <v>96</v>
      </c>
      <c r="CK5" s="18" t="s">
        <v>97</v>
      </c>
      <c r="CL5" s="18" t="s">
        <v>98</v>
      </c>
      <c r="CM5" s="18" t="s">
        <v>88</v>
      </c>
      <c r="CN5" s="18" t="s">
        <v>89</v>
      </c>
      <c r="CO5" s="18" t="s">
        <v>90</v>
      </c>
      <c r="CP5" s="18" t="s">
        <v>91</v>
      </c>
      <c r="CQ5" s="18" t="s">
        <v>92</v>
      </c>
      <c r="CR5" s="18" t="s">
        <v>93</v>
      </c>
      <c r="CS5" s="18" t="s">
        <v>94</v>
      </c>
      <c r="CT5" s="18" t="s">
        <v>95</v>
      </c>
      <c r="CU5" s="18" t="s">
        <v>96</v>
      </c>
      <c r="CV5" s="18" t="s">
        <v>97</v>
      </c>
      <c r="CW5" s="18" t="s">
        <v>98</v>
      </c>
      <c r="CX5" s="18" t="s">
        <v>88</v>
      </c>
      <c r="CY5" s="18" t="s">
        <v>89</v>
      </c>
      <c r="CZ5" s="18" t="s">
        <v>90</v>
      </c>
      <c r="DA5" s="18" t="s">
        <v>91</v>
      </c>
      <c r="DB5" s="18" t="s">
        <v>92</v>
      </c>
      <c r="DC5" s="18" t="s">
        <v>93</v>
      </c>
      <c r="DD5" s="18" t="s">
        <v>94</v>
      </c>
      <c r="DE5" s="18" t="s">
        <v>95</v>
      </c>
      <c r="DF5" s="18" t="s">
        <v>96</v>
      </c>
      <c r="DG5" s="18" t="s">
        <v>97</v>
      </c>
      <c r="DH5" s="18" t="s">
        <v>98</v>
      </c>
      <c r="DI5" s="18" t="s">
        <v>88</v>
      </c>
      <c r="DJ5" s="18" t="s">
        <v>89</v>
      </c>
      <c r="DK5" s="18" t="s">
        <v>90</v>
      </c>
      <c r="DL5" s="18" t="s">
        <v>91</v>
      </c>
      <c r="DM5" s="18" t="s">
        <v>92</v>
      </c>
      <c r="DN5" s="18" t="s">
        <v>93</v>
      </c>
      <c r="DO5" s="18" t="s">
        <v>94</v>
      </c>
      <c r="DP5" s="18" t="s">
        <v>95</v>
      </c>
      <c r="DQ5" s="18" t="s">
        <v>96</v>
      </c>
      <c r="DR5" s="18" t="s">
        <v>97</v>
      </c>
      <c r="DS5" s="18" t="s">
        <v>98</v>
      </c>
      <c r="DT5" s="18" t="s">
        <v>88</v>
      </c>
      <c r="DU5" s="18" t="s">
        <v>89</v>
      </c>
      <c r="DV5" s="18" t="s">
        <v>90</v>
      </c>
      <c r="DW5" s="18" t="s">
        <v>91</v>
      </c>
      <c r="DX5" s="18" t="s">
        <v>92</v>
      </c>
      <c r="DY5" s="18" t="s">
        <v>93</v>
      </c>
      <c r="DZ5" s="18" t="s">
        <v>94</v>
      </c>
      <c r="EA5" s="18" t="s">
        <v>95</v>
      </c>
      <c r="EB5" s="18" t="s">
        <v>96</v>
      </c>
      <c r="EC5" s="18" t="s">
        <v>97</v>
      </c>
      <c r="ED5" s="18" t="s">
        <v>98</v>
      </c>
      <c r="EE5" s="18" t="s">
        <v>88</v>
      </c>
      <c r="EF5" s="18" t="s">
        <v>89</v>
      </c>
      <c r="EG5" s="18" t="s">
        <v>90</v>
      </c>
      <c r="EH5" s="18" t="s">
        <v>91</v>
      </c>
      <c r="EI5" s="18" t="s">
        <v>92</v>
      </c>
      <c r="EJ5" s="18" t="s">
        <v>93</v>
      </c>
      <c r="EK5" s="18" t="s">
        <v>94</v>
      </c>
      <c r="EL5" s="18" t="s">
        <v>95</v>
      </c>
      <c r="EM5" s="18" t="s">
        <v>96</v>
      </c>
      <c r="EN5" s="18" t="s">
        <v>97</v>
      </c>
      <c r="EO5" s="18" t="s">
        <v>98</v>
      </c>
    </row>
    <row r="6" spans="1:145" s="22" customFormat="1" x14ac:dyDescent="0.15">
      <c r="A6" s="14" t="s">
        <v>99</v>
      </c>
      <c r="B6" s="19">
        <f>B7</f>
        <v>2022</v>
      </c>
      <c r="C6" s="19">
        <f t="shared" ref="C6:X6" si="3">C7</f>
        <v>303046</v>
      </c>
      <c r="D6" s="19">
        <f t="shared" si="3"/>
        <v>47</v>
      </c>
      <c r="E6" s="19">
        <f t="shared" si="3"/>
        <v>17</v>
      </c>
      <c r="F6" s="19">
        <f t="shared" si="3"/>
        <v>5</v>
      </c>
      <c r="G6" s="19">
        <f t="shared" si="3"/>
        <v>0</v>
      </c>
      <c r="H6" s="19" t="str">
        <f t="shared" si="3"/>
        <v>和歌山県　紀美野町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5.85</v>
      </c>
      <c r="Q6" s="20">
        <f t="shared" si="3"/>
        <v>100</v>
      </c>
      <c r="R6" s="20">
        <f t="shared" si="3"/>
        <v>3950</v>
      </c>
      <c r="S6" s="20">
        <f t="shared" si="3"/>
        <v>8098</v>
      </c>
      <c r="T6" s="20">
        <f t="shared" si="3"/>
        <v>128.34</v>
      </c>
      <c r="U6" s="20">
        <f t="shared" si="3"/>
        <v>63.1</v>
      </c>
      <c r="V6" s="20">
        <f t="shared" si="3"/>
        <v>471</v>
      </c>
      <c r="W6" s="20">
        <f t="shared" si="3"/>
        <v>0.15</v>
      </c>
      <c r="X6" s="20">
        <f t="shared" si="3"/>
        <v>3140</v>
      </c>
      <c r="Y6" s="21">
        <f>IF(Y7="",NA(),Y7)</f>
        <v>94.19</v>
      </c>
      <c r="Z6" s="21">
        <f t="shared" ref="Z6:AH6" si="4">IF(Z7="",NA(),Z7)</f>
        <v>94.91</v>
      </c>
      <c r="AA6" s="21">
        <f t="shared" si="4"/>
        <v>95.38</v>
      </c>
      <c r="AB6" s="21">
        <f t="shared" si="4"/>
        <v>77.099999999999994</v>
      </c>
      <c r="AC6" s="21">
        <f t="shared" si="4"/>
        <v>88.65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672.9</v>
      </c>
      <c r="BG6" s="21">
        <f t="shared" ref="BG6:BO6" si="7">IF(BG7="",NA(),BG7)</f>
        <v>492.94</v>
      </c>
      <c r="BH6" s="21">
        <f t="shared" si="7"/>
        <v>366.04</v>
      </c>
      <c r="BI6" s="21">
        <f t="shared" si="7"/>
        <v>520.21</v>
      </c>
      <c r="BJ6" s="21">
        <f t="shared" si="7"/>
        <v>553.25</v>
      </c>
      <c r="BK6" s="21">
        <f t="shared" si="7"/>
        <v>789.46</v>
      </c>
      <c r="BL6" s="21">
        <f t="shared" si="7"/>
        <v>826.83</v>
      </c>
      <c r="BM6" s="21">
        <f t="shared" si="7"/>
        <v>867.83</v>
      </c>
      <c r="BN6" s="21">
        <f t="shared" si="7"/>
        <v>791.76</v>
      </c>
      <c r="BO6" s="21">
        <f t="shared" si="7"/>
        <v>900.82</v>
      </c>
      <c r="BP6" s="20" t="str">
        <f>IF(BP7="","",IF(BP7="-","【-】","【"&amp;SUBSTITUTE(TEXT(BP7,"#,##0.00"),"-","△")&amp;"】"))</f>
        <v>【809.19】</v>
      </c>
      <c r="BQ6" s="21">
        <f>IF(BQ7="",NA(),BQ7)</f>
        <v>53.63</v>
      </c>
      <c r="BR6" s="21">
        <f t="shared" ref="BR6:BZ6" si="8">IF(BR7="",NA(),BR7)</f>
        <v>46.97</v>
      </c>
      <c r="BS6" s="21">
        <f t="shared" si="8"/>
        <v>40.1</v>
      </c>
      <c r="BT6" s="21">
        <f t="shared" si="8"/>
        <v>42.43</v>
      </c>
      <c r="BU6" s="21">
        <f t="shared" si="8"/>
        <v>37.119999999999997</v>
      </c>
      <c r="BV6" s="21">
        <f t="shared" si="8"/>
        <v>57.77</v>
      </c>
      <c r="BW6" s="21">
        <f t="shared" si="8"/>
        <v>57.31</v>
      </c>
      <c r="BX6" s="21">
        <f t="shared" si="8"/>
        <v>57.08</v>
      </c>
      <c r="BY6" s="21">
        <f t="shared" si="8"/>
        <v>56.26</v>
      </c>
      <c r="BZ6" s="21">
        <f t="shared" si="8"/>
        <v>52.94</v>
      </c>
      <c r="CA6" s="20" t="str">
        <f>IF(CA7="","",IF(CA7="-","【-】","【"&amp;SUBSTITUTE(TEXT(CA7,"#,##0.00"),"-","△")&amp;"】"))</f>
        <v>【57.02】</v>
      </c>
      <c r="CB6" s="21">
        <f>IF(CB7="",NA(),CB7)</f>
        <v>277.06</v>
      </c>
      <c r="CC6" s="21">
        <f t="shared" ref="CC6:CK6" si="9">IF(CC7="",NA(),CC7)</f>
        <v>300.7</v>
      </c>
      <c r="CD6" s="21">
        <f t="shared" si="9"/>
        <v>344.32</v>
      </c>
      <c r="CE6" s="21">
        <f t="shared" si="9"/>
        <v>347.87</v>
      </c>
      <c r="CF6" s="21">
        <f t="shared" si="9"/>
        <v>426.28</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63.87</v>
      </c>
      <c r="CN6" s="21">
        <f t="shared" ref="CN6:CV6" si="10">IF(CN7="",NA(),CN7)</f>
        <v>65.97</v>
      </c>
      <c r="CO6" s="21">
        <f t="shared" si="10"/>
        <v>67.650000000000006</v>
      </c>
      <c r="CP6" s="21">
        <f t="shared" si="10"/>
        <v>64.290000000000006</v>
      </c>
      <c r="CQ6" s="21">
        <f t="shared" si="10"/>
        <v>58.82</v>
      </c>
      <c r="CR6" s="21">
        <f t="shared" si="10"/>
        <v>50.68</v>
      </c>
      <c r="CS6" s="21">
        <f t="shared" si="10"/>
        <v>50.14</v>
      </c>
      <c r="CT6" s="21">
        <f t="shared" si="10"/>
        <v>54.83</v>
      </c>
      <c r="CU6" s="21">
        <f t="shared" si="10"/>
        <v>66.53</v>
      </c>
      <c r="CV6" s="21">
        <f t="shared" si="10"/>
        <v>52.35</v>
      </c>
      <c r="CW6" s="20" t="str">
        <f>IF(CW7="","",IF(CW7="-","【-】","【"&amp;SUBSTITUTE(TEXT(CW7,"#,##0.00"),"-","△")&amp;"】"))</f>
        <v>【52.55】</v>
      </c>
      <c r="CX6" s="21">
        <f>IF(CX7="",NA(),CX7)</f>
        <v>97.48</v>
      </c>
      <c r="CY6" s="21">
        <f t="shared" ref="CY6:DG6" si="11">IF(CY7="",NA(),CY7)</f>
        <v>97.48</v>
      </c>
      <c r="CZ6" s="21">
        <f t="shared" si="11"/>
        <v>97.48</v>
      </c>
      <c r="DA6" s="21">
        <f t="shared" si="11"/>
        <v>97.68</v>
      </c>
      <c r="DB6" s="21">
        <f t="shared" si="11"/>
        <v>98.3</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303046</v>
      </c>
      <c r="D7" s="23">
        <v>47</v>
      </c>
      <c r="E7" s="23">
        <v>17</v>
      </c>
      <c r="F7" s="23">
        <v>5</v>
      </c>
      <c r="G7" s="23">
        <v>0</v>
      </c>
      <c r="H7" s="23" t="s">
        <v>100</v>
      </c>
      <c r="I7" s="23" t="s">
        <v>101</v>
      </c>
      <c r="J7" s="23" t="s">
        <v>102</v>
      </c>
      <c r="K7" s="23" t="s">
        <v>103</v>
      </c>
      <c r="L7" s="23" t="s">
        <v>104</v>
      </c>
      <c r="M7" s="23" t="s">
        <v>105</v>
      </c>
      <c r="N7" s="24" t="s">
        <v>106</v>
      </c>
      <c r="O7" s="24" t="s">
        <v>107</v>
      </c>
      <c r="P7" s="24">
        <v>5.85</v>
      </c>
      <c r="Q7" s="24">
        <v>100</v>
      </c>
      <c r="R7" s="24">
        <v>3950</v>
      </c>
      <c r="S7" s="24">
        <v>8098</v>
      </c>
      <c r="T7" s="24">
        <v>128.34</v>
      </c>
      <c r="U7" s="24">
        <v>63.1</v>
      </c>
      <c r="V7" s="24">
        <v>471</v>
      </c>
      <c r="W7" s="24">
        <v>0.15</v>
      </c>
      <c r="X7" s="24">
        <v>3140</v>
      </c>
      <c r="Y7" s="24">
        <v>94.19</v>
      </c>
      <c r="Z7" s="24">
        <v>94.91</v>
      </c>
      <c r="AA7" s="24">
        <v>95.38</v>
      </c>
      <c r="AB7" s="24">
        <v>77.099999999999994</v>
      </c>
      <c r="AC7" s="24">
        <v>88.65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672.9</v>
      </c>
      <c r="BG7" s="24">
        <v>492.94</v>
      </c>
      <c r="BH7" s="24">
        <v>366.04</v>
      </c>
      <c r="BI7" s="24">
        <v>520.21</v>
      </c>
      <c r="BJ7" s="24">
        <v>553.25</v>
      </c>
      <c r="BK7" s="24">
        <v>789.46</v>
      </c>
      <c r="BL7" s="24">
        <v>826.83</v>
      </c>
      <c r="BM7" s="24">
        <v>867.83</v>
      </c>
      <c r="BN7" s="24">
        <v>791.76</v>
      </c>
      <c r="BO7" s="24">
        <v>900.82</v>
      </c>
      <c r="BP7" s="24">
        <v>809.19</v>
      </c>
      <c r="BQ7" s="24">
        <v>53.63</v>
      </c>
      <c r="BR7" s="24">
        <v>46.97</v>
      </c>
      <c r="BS7" s="24">
        <v>40.1</v>
      </c>
      <c r="BT7" s="24">
        <v>42.43</v>
      </c>
      <c r="BU7" s="24">
        <v>37.119999999999997</v>
      </c>
      <c r="BV7" s="24">
        <v>57.77</v>
      </c>
      <c r="BW7" s="24">
        <v>57.31</v>
      </c>
      <c r="BX7" s="24">
        <v>57.08</v>
      </c>
      <c r="BY7" s="24">
        <v>56.26</v>
      </c>
      <c r="BZ7" s="24">
        <v>52.94</v>
      </c>
      <c r="CA7" s="24">
        <v>57.02</v>
      </c>
      <c r="CB7" s="24">
        <v>277.06</v>
      </c>
      <c r="CC7" s="24">
        <v>300.7</v>
      </c>
      <c r="CD7" s="24">
        <v>344.32</v>
      </c>
      <c r="CE7" s="24">
        <v>347.87</v>
      </c>
      <c r="CF7" s="24">
        <v>426.28</v>
      </c>
      <c r="CG7" s="24">
        <v>274.35000000000002</v>
      </c>
      <c r="CH7" s="24">
        <v>273.52</v>
      </c>
      <c r="CI7" s="24">
        <v>274.99</v>
      </c>
      <c r="CJ7" s="24">
        <v>282.08999999999997</v>
      </c>
      <c r="CK7" s="24">
        <v>303.27999999999997</v>
      </c>
      <c r="CL7" s="24">
        <v>273.68</v>
      </c>
      <c r="CM7" s="24">
        <v>63.87</v>
      </c>
      <c r="CN7" s="24">
        <v>65.97</v>
      </c>
      <c r="CO7" s="24">
        <v>67.650000000000006</v>
      </c>
      <c r="CP7" s="24">
        <v>64.290000000000006</v>
      </c>
      <c r="CQ7" s="24">
        <v>58.82</v>
      </c>
      <c r="CR7" s="24">
        <v>50.68</v>
      </c>
      <c r="CS7" s="24">
        <v>50.14</v>
      </c>
      <c r="CT7" s="24">
        <v>54.83</v>
      </c>
      <c r="CU7" s="24">
        <v>66.53</v>
      </c>
      <c r="CV7" s="24">
        <v>52.35</v>
      </c>
      <c r="CW7" s="24">
        <v>52.55</v>
      </c>
      <c r="CX7" s="24">
        <v>97.48</v>
      </c>
      <c r="CY7" s="24">
        <v>97.48</v>
      </c>
      <c r="CZ7" s="24">
        <v>97.48</v>
      </c>
      <c r="DA7" s="24">
        <v>97.68</v>
      </c>
      <c r="DB7" s="24">
        <v>98.3</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108</v>
      </c>
      <c r="C9" s="26" t="s">
        <v>109</v>
      </c>
      <c r="D9" s="26" t="s">
        <v>110</v>
      </c>
      <c r="E9" s="26" t="s">
        <v>111</v>
      </c>
      <c r="F9" s="26" t="s">
        <v>112</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50</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113</v>
      </c>
    </row>
    <row r="12" spans="1:145" x14ac:dyDescent="0.15">
      <c r="B12">
        <v>1</v>
      </c>
      <c r="C12">
        <v>1</v>
      </c>
      <c r="D12">
        <v>2</v>
      </c>
      <c r="E12">
        <v>3</v>
      </c>
      <c r="F12">
        <v>4</v>
      </c>
      <c r="G12" t="s">
        <v>114</v>
      </c>
    </row>
    <row r="13" spans="1:145" x14ac:dyDescent="0.15">
      <c r="B13" t="s">
        <v>115</v>
      </c>
      <c r="C13" t="s">
        <v>116</v>
      </c>
      <c r="D13" t="s">
        <v>116</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LG-R04014</cp:lastModifiedBy>
  <dcterms:created xsi:type="dcterms:W3CDTF">2023-12-12T02:55:01Z</dcterms:created>
  <dcterms:modified xsi:type="dcterms:W3CDTF">2024-02-09T07:02:23Z</dcterms:modified>
  <cp:category/>
</cp:coreProperties>
</file>