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Y:\000財政係\令和7年度\100 調査物\260316〆 令和６年度財政状況資料集の作成及び提出について\02 回答\"/>
    </mc:Choice>
  </mc:AlternateContent>
  <xr:revisionPtr revIDLastSave="0" documentId="13_ncr:1_{6F59472B-997F-4A72-94BA-283083C9B8DB}"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A23" i="12"/>
  <c r="V23" i="12"/>
  <c r="Q23" i="12"/>
  <c r="AU63" i="12"/>
  <c r="AP63" i="12"/>
  <c r="AA28" i="12" l="1"/>
  <c r="AA29" i="12"/>
  <c r="AA30" i="12"/>
  <c r="AA31" i="12"/>
  <c r="AA32" i="12"/>
  <c r="AA33" i="12"/>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E35" i="10"/>
  <c r="BW34" i="10"/>
  <c r="BE34" i="10"/>
  <c r="C34" i="10"/>
  <c r="C35" i="10" s="1"/>
  <c r="U34" i="10" s="1"/>
  <c r="U35" i="10" s="1"/>
  <c r="U36" i="10" s="1"/>
  <c r="U37" i="10" s="1"/>
  <c r="BW37" i="10" l="1"/>
  <c r="BW38" i="10" s="1"/>
  <c r="BW39" i="10" s="1"/>
  <c r="BW40" i="10" s="1"/>
  <c r="BW41" i="10" s="1"/>
  <c r="BW42" i="10" s="1"/>
  <c r="CO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<sst xmlns="http://schemas.openxmlformats.org/spreadsheetml/2006/main" count="1062" uniqueCount="567">
  <si>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</si>
  <si>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</si>
  <si>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</si>
  <si>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</si>
  <si>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</si>
  <si>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</si>
  <si>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</si>
  <si>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</si>
  <si>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</si>
  <si>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</si>
  <si>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</si>
  <si>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</si>
  <si>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</si>
  <si>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</si>
  <si>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</si>
  <si>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</si>
  <si>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</si>
  <si>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</si>
  <si>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</si>
  <si>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</si>
  <si>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</si>
  <si>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</si>
  <si>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</si>
  <si>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</si>
  <si>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</si>
  <si>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</si>
  <si>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</si>
  <si>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</si>
  <si>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</si>
  <si>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</si>
  <si>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</si>
  <si>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</si>
  <si>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</si>
  <si>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</si>
  <si>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</si>
  <si>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</si>
  <si>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</si>
  <si>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</si>
  <si>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</si>
  <si>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</si>
  <si>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</si>
  <si>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</si>
  <si>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</si>
  <si>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</si>
  <si>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</si>
  <si>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</si>
  <si>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</si>
  <si>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</si>
  <si>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</si>
  <si>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</si>
  <si>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</si>
  <si>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</si>
  <si>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</si>
  <si>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</si>
  <si>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</si>
  <si>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</si>
  <si>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</si>
  <si>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</si>
  <si>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</si>
  <si>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</si>
  <si>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</si>
  <si>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</si>
  <si>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</si>
  <si>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</si>
  <si>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</si>
  <si>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</si>
  <si>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</si>
  <si>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</si>
  <si>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</si>
  <si>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</si>
  <si>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</si>
  <si>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</si>
  <si>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</si>
  <si>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</si>
  <si>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</si>
  <si>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</si>
  <si>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</si>
  <si>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</si>
  <si>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</si>
  <si>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</si>
  <si>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</si>
  <si>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</si>
  <si>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</si>
  <si>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</si>
  <si>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</si>
  <si>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</si>
  <si>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</si>
  <si>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</si>
  <si>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</si>
  <si>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</si>
  <si>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</si>
  <si>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</si>
  <si>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</si>
  <si>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</si>
  <si>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紀美野町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</si>
  <si>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</si>
  <si>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</si>
  <si>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</si>
  <si>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</si>
  <si>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</si>
  <si>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</si>
  <si>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</si>
  <si>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</si>
  <si>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</si>
  <si>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</si>
  <si>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</si>
  <si>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</si>
  <si>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</si>
  <si>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</si>
  <si>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</si>
  <si>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</si>
  <si>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</si>
  <si>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</si>
  <si>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</si>
  <si>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</si>
  <si>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</si>
  <si>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</si>
  <si>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</si>
  <si>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</si>
  <si>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</si>
  <si>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</si>
  <si>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</si>
  <si>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</si>
  <si>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</si>
  <si>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</si>
  <si>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</si>
  <si>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</si>
  <si>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</si>
  <si>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</si>
  <si>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</si>
  <si>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</si>
  <si>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</si>
  <si>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</si>
  <si>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</si>
  <si>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</si>
  <si>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</si>
  <si>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</si>
  <si>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</si>
  <si>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</si>
  <si>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</si>
  <si>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</si>
  <si>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</si>
  <si>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</si>
  <si>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</si>
  <si>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</si>
  <si>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</si>
  <si>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</si>
  <si>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</si>
  <si>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</si>
  <si>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</si>
  <si>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</si>
  <si>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</si>
  <si>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</si>
  <si>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</si>
  <si>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</si>
  <si>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</si>
  <si>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</si>
  <si>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</si>
  <si>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</si>
  <si>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</si>
  <si>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</si>
  <si>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</si>
  <si>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</si>
  <si>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</si>
  <si>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</si>
  <si>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</si>
  <si>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</si>
  <si>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</si>
  <si>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</si>
  <si>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</si>
  <si>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</si>
  <si>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</si>
  <si>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</si>
  <si>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</si>
  <si>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</si>
  <si>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</si>
  <si>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</si>
  <si>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</si>
  <si>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</si>
  <si>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</si>
  <si>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</si>
  <si>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</si>
  <si>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</si>
  <si>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</si>
  <si>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</si>
  <si>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</si>
  <si>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</si>
  <si>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</si>
  <si>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</si>
  <si>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</si>
  <si>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</si>
  <si>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</si>
  <si>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</si>
  <si>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</si>
  <si>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</si>
  <si>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</si>
  <si>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</si>
  <si>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</si>
  <si>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</si>
  <si>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</si>
  <si>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</si>
  <si>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</si>
  <si>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</si>
  <si>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</si>
  <si>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和歌山県紀美野町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</si>
  <si>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</si>
  <si>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</si>
  <si>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</si>
  <si>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</si>
  <si>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</si>
  <si>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</si>
  <si>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</si>
  <si>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</si>
  <si>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</si>
  <si>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</si>
  <si>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</si>
  <si>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</si>
  <si>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</si>
  <si>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</si>
  <si>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</si>
  <si>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</si>
  <si>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</si>
  <si>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</si>
  <si>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</si>
  <si>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</si>
  <si>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</si>
  <si>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</si>
  <si>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</si>
  <si>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</si>
  <si>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</si>
  <si>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</si>
  <si>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</si>
  <si>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</si>
  <si>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</si>
  <si>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</si>
  <si>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</si>
  <si>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</si>
  <si>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</si>
  <si>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</si>
  <si>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</si>
  <si>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</si>
  <si>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</si>
  <si>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</si>
  <si>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</si>
  <si>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</si>
  <si>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</si>
  <si>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</si>
  <si>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</si>
  <si>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</si>
  <si>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</si>
  <si>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</si>
  <si>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</si>
  <si>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</si>
  <si>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</si>
  <si>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</si>
  <si>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</si>
  <si>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</si>
  <si>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</si>
  <si>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</si>
  <si>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</si>
  <si>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</si>
  <si>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</si>
  <si>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</si>
  <si>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</si>
  <si>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</si>
  <si>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</si>
  <si>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</si>
  <si>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</si>
  <si>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</si>
  <si>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</si>
  <si>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</si>
  <si>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</si>
  <si>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</si>
  <si>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</si>
  <si>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</si>
  <si>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</si>
  <si>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</si>
  <si>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</si>
  <si>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</si>
  <si>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</si>
  <si>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</si>
  <si>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</si>
  <si>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</si>
  <si>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</si>
  <si>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</si>
  <si>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</si>
  <si>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</si>
  <si>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</si>
  <si>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</si>
  <si>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</si>
  <si>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</si>
  <si>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</si>
  <si>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</si>
  <si>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</si>
  <si>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</si>
  <si>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</si>
  <si>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</si>
  <si>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</si>
  <si>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</si>
  <si>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</si>
  <si>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</si>
  <si>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</si>
  <si>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</si>
  <si>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</si>
  <si>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</si>
  <si>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</si>
  <si>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</si>
  <si>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</si>
  <si>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</si>
  <si>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</si>
  <si>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</si>
  <si>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</si>
  <si>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</si>
  <si>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</si>
  <si>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</si>
  <si>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</si>
  <si>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</si>
  <si>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</si>
  <si>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</si>
  <si>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</si>
  <si>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</si>
  <si>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</si>
  <si>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</si>
  <si>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</si>
  <si>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</si>
  <si>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</si>
  <si>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</si>
  <si>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</si>
  <si>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</si>
  <si>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</si>
  <si>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</si>
  <si>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</si>
  <si>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</si>
  <si>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</si>
  <si>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</si>
  <si>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</si>
  <si>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</si>
  <si>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</si>
  <si>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</si>
  <si>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</si>
  <si>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</si>
  <si>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</si>
  <si>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</si>
  <si>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</si>
  <si>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</si>
  <si>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</si>
  <si>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</si>
  <si>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</si>
  <si>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</si>
  <si>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</si>
  <si>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</si>
  <si>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</si>
  <si>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</si>
  <si>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</si>
  <si>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</si>
  <si>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和歌山県紀美野町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</si>
  <si>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</si>
  <si>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</si>
  <si>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</si>
  <si>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</si>
  <si>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</si>
  <si>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</si>
  <si>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</si>
  <si>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</si>
  <si>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</si>
  <si>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</si>
  <si>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</si>
  <si>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</si>
  <si>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</si>
  <si>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</si>
  <si>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</si>
  <si>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</si>
  <si>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</si>
  <si>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</si>
  <si>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</si>
  <si>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</si>
  <si>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のかみふれあい公園運営事業会計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</si>
  <si>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</si>
  <si>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</si>
  <si>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</si>
  <si>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</si>
  <si>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</si>
  <si>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</si>
  <si>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</si>
  <si>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</si>
  <si>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</si>
  <si>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</si>
  <si>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</si>
  <si>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</si>
  <si>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</si>
  <si>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</si>
  <si>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国民健康保険診療所事業会計</t>
    <phoneticPr fontId="5"/>
  </si>
  <si>
    <t>介護保険事業会計</t>
    <phoneticPr fontId="5"/>
  </si>
  <si>
    <t>後期高齢者医療会計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</si>
  <si>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</si>
  <si>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</si>
  <si>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</si>
  <si>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</si>
  <si>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</si>
  <si>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</si>
  <si>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</si>
  <si>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</si>
  <si>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</si>
  <si>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</si>
  <si>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</si>
  <si>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</si>
  <si>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</si>
  <si>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</si>
  <si>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</si>
  <si>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</si>
  <si>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</si>
  <si>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</si>
  <si>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</si>
  <si>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</si>
  <si>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</si>
  <si>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</si>
  <si>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</si>
  <si>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</si>
  <si>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</si>
  <si>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</si>
  <si>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</si>
  <si>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</si>
  <si>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</si>
  <si>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</si>
  <si>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</si>
  <si>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</si>
  <si>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</si>
  <si>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</si>
  <si>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</si>
  <si>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</si>
  <si>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</si>
  <si>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</si>
  <si>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</si>
  <si>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</si>
  <si>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</si>
  <si>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</si>
  <si>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</si>
  <si>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</si>
  <si>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</si>
  <si>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</si>
  <si>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</si>
  <si>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</si>
  <si>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</si>
  <si>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</si>
  <si>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</si>
  <si>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</si>
  <si>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</si>
  <si>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</si>
  <si>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</si>
  <si>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</si>
  <si>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</si>
  <si>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</si>
  <si>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</si>
  <si>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</si>
  <si>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</si>
  <si>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</si>
  <si>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</si>
  <si>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</si>
  <si>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</si>
  <si>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</si>
  <si>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</si>
  <si>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</si>
  <si>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</si>
  <si>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</si>
  <si>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</si>
  <si>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</si>
  <si>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</si>
  <si>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</si>
  <si>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</si>
  <si>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</si>
  <si>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</si>
  <si>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</si>
  <si>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</si>
  <si>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</si>
  <si>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</si>
  <si>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</si>
  <si>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</si>
  <si>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</si>
  <si>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</si>
  <si>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</si>
  <si>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</si>
  <si>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</si>
  <si>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</si>
  <si>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</si>
  <si>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</si>
  <si>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</si>
  <si>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</si>
  <si>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</si>
  <si>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</si>
  <si>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</si>
  <si>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</si>
  <si>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</si>
  <si>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</si>
  <si>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</si>
  <si>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</si>
  <si>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</si>
  <si>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</si>
  <si>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</si>
  <si>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</si>
  <si>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</si>
  <si>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</si>
  <si>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</si>
  <si>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</si>
  <si>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</si>
  <si>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</si>
  <si>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</si>
  <si>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</si>
  <si>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</si>
  <si>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</si>
  <si>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</si>
  <si>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</si>
  <si>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</si>
  <si>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</si>
  <si>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</si>
  <si>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</si>
  <si>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</si>
  <si>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</si>
  <si>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</si>
  <si>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</si>
  <si>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</si>
  <si>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</si>
  <si>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</si>
  <si>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</si>
  <si>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</si>
  <si>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</si>
  <si>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</si>
  <si>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</si>
  <si>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</si>
  <si>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</si>
  <si>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</si>
  <si>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</si>
  <si>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</si>
  <si>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21.34</t>
  </si>
  <si>
    <t>▲ 0.54</t>
  </si>
  <si>
    <t>▲ 10.22</t>
  </si>
  <si>
    <t>▲ 0.18</t>
  </si>
  <si>
    <t>一般会計</t>
  </si>
  <si>
    <t>簡易水道事業会計</t>
  </si>
  <si>
    <t>介護保険事業会計</t>
  </si>
  <si>
    <t>国民健康保険事業会計</t>
  </si>
  <si>
    <t>後期高齢者医療会計</t>
  </si>
  <si>
    <t>国民健康保険診療所事業会計</t>
  </si>
  <si>
    <t>農業集落排水事業会計</t>
  </si>
  <si>
    <t>のかみふれあい公園運営事業会計</t>
  </si>
  <si>
    <t>その他会計（赤字）</t>
  </si>
  <si>
    <t>その他会計（黒字）</t>
  </si>
  <si>
    <t>R02</t>
    <phoneticPr fontId="5"/>
  </si>
  <si>
    <t>R03</t>
    <phoneticPr fontId="5"/>
  </si>
  <si>
    <t>R04</t>
    <phoneticPr fontId="5"/>
  </si>
  <si>
    <t>R05</t>
    <phoneticPr fontId="5"/>
  </si>
  <si>
    <t>R06</t>
    <phoneticPr fontId="5"/>
  </si>
  <si>
    <t>-</t>
    <phoneticPr fontId="38"/>
  </si>
  <si>
    <t>紀美野町土地開発公社</t>
    <phoneticPr fontId="2"/>
  </si>
  <si>
    <t>国民健康保険野上厚生病院組合</t>
    <rPh sb="0" eb="4">
      <t>コクミンケンコウ</t>
    </rPh>
    <rPh sb="4" eb="6">
      <t>ホケン</t>
    </rPh>
    <rPh sb="6" eb="8">
      <t>ノカミ</t>
    </rPh>
    <rPh sb="8" eb="10">
      <t>コウセイ</t>
    </rPh>
    <rPh sb="10" eb="12">
      <t>ビョウイン</t>
    </rPh>
    <rPh sb="12" eb="14">
      <t>クミアイ</t>
    </rPh>
    <phoneticPr fontId="2"/>
  </si>
  <si>
    <t>海南海草老人福祉施設事務組合</t>
    <rPh sb="0" eb="2">
      <t>カイナン</t>
    </rPh>
    <rPh sb="2" eb="4">
      <t>カイソウ</t>
    </rPh>
    <rPh sb="4" eb="6">
      <t>ロウジン</t>
    </rPh>
    <rPh sb="6" eb="8">
      <t>フクシ</t>
    </rPh>
    <rPh sb="8" eb="10">
      <t>シセツ</t>
    </rPh>
    <rPh sb="10" eb="14">
      <t>ジムクミアイ</t>
    </rPh>
    <phoneticPr fontId="2"/>
  </si>
  <si>
    <t>五色台広域施設組合</t>
    <rPh sb="0" eb="3">
      <t>ゴシキダイ</t>
    </rPh>
    <rPh sb="3" eb="5">
      <t>コウイキ</t>
    </rPh>
    <rPh sb="5" eb="7">
      <t>シセツ</t>
    </rPh>
    <rPh sb="7" eb="9">
      <t>クミアイ</t>
    </rPh>
    <phoneticPr fontId="2"/>
  </si>
  <si>
    <t>海南海草環境衛生施設組合</t>
    <rPh sb="0" eb="4">
      <t>カイナンカイソウ</t>
    </rPh>
    <rPh sb="4" eb="6">
      <t>カンキョウ</t>
    </rPh>
    <rPh sb="6" eb="8">
      <t>エイセイ</t>
    </rPh>
    <rPh sb="8" eb="10">
      <t>シセツ</t>
    </rPh>
    <rPh sb="10" eb="12">
      <t>クミアイ</t>
    </rPh>
    <phoneticPr fontId="2"/>
  </si>
  <si>
    <t>紀の海広域施設組合</t>
    <rPh sb="0" eb="1">
      <t>キ</t>
    </rPh>
    <rPh sb="2" eb="3">
      <t>ウミ</t>
    </rPh>
    <rPh sb="3" eb="5">
      <t>コウイキ</t>
    </rPh>
    <rPh sb="5" eb="7">
      <t>シセツ</t>
    </rPh>
    <rPh sb="7" eb="9">
      <t>クミアイ</t>
    </rPh>
    <phoneticPr fontId="2"/>
  </si>
  <si>
    <t>和歌山県市町村総合事務組合</t>
    <rPh sb="0" eb="3">
      <t>ワカヤマ</t>
    </rPh>
    <rPh sb="3" eb="4">
      <t>ケン</t>
    </rPh>
    <rPh sb="4" eb="7">
      <t>シチョウソン</t>
    </rPh>
    <rPh sb="7" eb="9">
      <t>ソウゴウ</t>
    </rPh>
    <rPh sb="9" eb="13">
      <t>ジムクミアイ</t>
    </rPh>
    <phoneticPr fontId="2"/>
  </si>
  <si>
    <t>和歌山地方税回収機構</t>
    <rPh sb="0" eb="3">
      <t>ワカヤマ</t>
    </rPh>
    <rPh sb="3" eb="6">
      <t>チホウゼイ</t>
    </rPh>
    <rPh sb="6" eb="8">
      <t>カイシュウ</t>
    </rPh>
    <rPh sb="8" eb="10">
      <t>キコウ</t>
    </rPh>
    <phoneticPr fontId="2"/>
  </si>
  <si>
    <t>和歌山県後期高齢者医療広域組合（一般会計）</t>
    <rPh sb="0" eb="3">
      <t>ワカヤマ</t>
    </rPh>
    <rPh sb="3" eb="4">
      <t>ケン</t>
    </rPh>
    <rPh sb="4" eb="6">
      <t>コウキ</t>
    </rPh>
    <rPh sb="6" eb="9">
      <t>コウレイシャ</t>
    </rPh>
    <rPh sb="9" eb="11">
      <t>イリョウ</t>
    </rPh>
    <rPh sb="11" eb="13">
      <t>コウイキ</t>
    </rPh>
    <rPh sb="13" eb="15">
      <t>クミアイ</t>
    </rPh>
    <rPh sb="16" eb="18">
      <t>イッパン</t>
    </rPh>
    <rPh sb="18" eb="20">
      <t>カイケイ</t>
    </rPh>
    <phoneticPr fontId="2"/>
  </si>
  <si>
    <t>和歌山県後期高齢者医療広域組合（特別会計）</t>
    <rPh sb="0" eb="3">
      <t>ワカヤマ</t>
    </rPh>
    <rPh sb="3" eb="4">
      <t>ケン</t>
    </rPh>
    <rPh sb="4" eb="6">
      <t>コウキ</t>
    </rPh>
    <rPh sb="6" eb="9">
      <t>コウレイシャ</t>
    </rPh>
    <rPh sb="9" eb="11">
      <t>イリョウ</t>
    </rPh>
    <rPh sb="11" eb="13">
      <t>コウイキ</t>
    </rPh>
    <rPh sb="13" eb="15">
      <t>クミアイ</t>
    </rPh>
    <rPh sb="16" eb="18">
      <t>トクベツ</t>
    </rPh>
    <rPh sb="18" eb="20">
      <t>カイケイ</t>
    </rPh>
    <phoneticPr fontId="2"/>
  </si>
  <si>
    <t>公共施設等整備基金</t>
    <rPh sb="0" eb="2">
      <t>コウキョウ</t>
    </rPh>
    <rPh sb="2" eb="4">
      <t>シセツ</t>
    </rPh>
    <rPh sb="4" eb="5">
      <t>トウ</t>
    </rPh>
    <rPh sb="5" eb="7">
      <t>セイビ</t>
    </rPh>
    <rPh sb="7" eb="9">
      <t>キキン</t>
    </rPh>
    <phoneticPr fontId="5"/>
  </si>
  <si>
    <t>合併振興基金</t>
    <rPh sb="0" eb="2">
      <t>ガッペイ</t>
    </rPh>
    <rPh sb="2" eb="4">
      <t>シンコウ</t>
    </rPh>
    <rPh sb="4" eb="6">
      <t>キキン</t>
    </rPh>
    <phoneticPr fontId="2"/>
  </si>
  <si>
    <t>ふるさとまちづくり応援基金</t>
    <rPh sb="9" eb="11">
      <t>オウエン</t>
    </rPh>
    <rPh sb="11" eb="13">
      <t>キキン</t>
    </rPh>
    <phoneticPr fontId="5"/>
  </si>
  <si>
    <t>上芝文化教育振興基金</t>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</si>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</sst>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47D-4C68-B459-72970FB25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221495</c:v>
                </c:pt>
                <c:pt idx="1">
                  <c:v>104984</c:v>
                </c:pt>
                <c:pt idx="2">
                  <c:v>163047</c:v>
                </c:pt>
                <c:pt idx="3">
                  <c:v>210453</c:v>
                </c:pt>
                <c:pt idx="4">
                  <c:v>347812</c:v>
                </c:pt>
              </c:numCache>
            </c:numRef>
          </c:val>
          <c:smooth val="0"/>
          <c:extLst>
            <c:ext xmlns:c16="http://schemas.microsoft.com/office/drawing/2014/chart" uri="{C3380CC4-5D6E-409C-BE32-E72D297353CC}">
              <c16:uniqueId val="{00000001-947D-4C68-B459-72970FB25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11.18</c:v>
                </c:pt>
                <c:pt idx="1">
                  <c:v>14.86</c:v>
                </c:pt>
                <c:pt idx="2">
                  <c:v>8.5299999999999994</c:v>
                </c:pt>
                <c:pt idx="3">
                  <c:v>4.75</c:v>
                </c:pt>
                <c:pt idx="4">
                  <c:v>13.52</c:v>
                </c:pt>
              </c:numCache>
            </c:numRef>
          </c:val>
          <c:extLst>
            <c:ext xmlns:c16="http://schemas.microsoft.com/office/drawing/2014/chart" uri="{C3380CC4-5D6E-409C-BE32-E72D297353CC}">
              <c16:uniqueId val="{00000000-D352-4171-BFF2-58D772FE31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32.270000000000003</c:v>
                </c:pt>
                <c:pt idx="1">
                  <c:v>33.64</c:v>
                </c:pt>
                <c:pt idx="2">
                  <c:v>34.119999999999997</c:v>
                </c:pt>
                <c:pt idx="3">
                  <c:v>27.59</c:v>
                </c:pt>
                <c:pt idx="4">
                  <c:v>17.739999999999998</c:v>
                </c:pt>
              </c:numCache>
            </c:numRef>
          </c:val>
          <c:extLst>
            <c:ext xmlns:c16="http://schemas.microsoft.com/office/drawing/2014/chart" uri="{C3380CC4-5D6E-409C-BE32-E72D297353CC}">
              <c16:uniqueId val="{00000001-D352-4171-BFF2-58D772FE31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-21.34</c:v>
                </c:pt>
                <c:pt idx="1">
                  <c:v>11.78</c:v>
                </c:pt>
                <c:pt idx="2">
                  <c:v>-0.54</c:v>
                </c:pt>
                <c:pt idx="3">
                  <c:v>-10.220000000000001</c:v>
                </c:pt>
                <c:pt idx="4">
                  <c:v>-0.18</c:v>
                </c:pt>
              </c:numCache>
            </c:numRef>
          </c:val>
          <c:smooth val="0"/>
          <c:extLst>
            <c:ext xmlns:c16="http://schemas.microsoft.com/office/drawing/2014/chart" uri="{C3380CC4-5D6E-409C-BE32-E72D297353CC}">
              <c16:uniqueId val="{00000002-D352-4171-BFF2-58D772FE31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6.14</c:v>
                </c:pt>
                <c:pt idx="2">
                  <c:v>#N/A</c:v>
                </c:pt>
                <c:pt idx="3">
                  <c:v>6.34</c:v>
                </c:pt>
                <c:pt idx="4">
                  <c:v>#N/A</c:v>
                </c:pt>
                <c:pt idx="5">
                  <c:v>7.62</c:v>
                </c:pt>
                <c:pt idx="6">
                  <c:v>#N/A</c:v>
                </c:pt>
                <c:pt idx="7">
                  <c:v>9.4499999999999993</c:v>
                </c:pt>
                <c:pt idx="8">
                  <c:v>0</c:v>
                </c:pt>
                <c:pt idx="9">
                  <c:v>0</c:v>
                </c:pt>
              </c:numCache>
            </c:numRef>
          </c:val>
          <c:extLst>
            <c:ext xmlns:c16="http://schemas.microsoft.com/office/drawing/2014/chart" uri="{C3380CC4-5D6E-409C-BE32-E72D297353CC}">
              <c16:uniqueId val="{00000000-05C1-4C7D-A19F-7B30541A4F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C1-4C7D-A19F-7B30541A4F22}"/>
            </c:ext>
          </c:extLst>
        </c:ser>
        <c:ser>
          <c:idx val="2"/>
          <c:order val="2"/>
          <c:tx>
            <c:strRef>
              <c:f>データシート!$A$29</c:f>
              <c:strCache>
                <c:ptCount val="1"/>
                <c:pt idx="0">
                  <c:v>のかみふれあい公園運営事業会計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C1-4C7D-A19F-7B30541A4F22}"/>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0.26</c:v>
                </c:pt>
                <c:pt idx="8">
                  <c:v>#N/A</c:v>
                </c:pt>
                <c:pt idx="9">
                  <c:v>0.04</c:v>
                </c:pt>
              </c:numCache>
            </c:numRef>
          </c:val>
          <c:extLst>
            <c:ext xmlns:c16="http://schemas.microsoft.com/office/drawing/2014/chart" uri="{C3380CC4-5D6E-409C-BE32-E72D297353CC}">
              <c16:uniqueId val="{00000003-05C1-4C7D-A19F-7B30541A4F22}"/>
            </c:ext>
          </c:extLst>
        </c:ser>
        <c:ser>
          <c:idx val="4"/>
          <c:order val="4"/>
          <c:tx>
            <c:strRef>
              <c:f>データシート!$A$31</c:f>
              <c:strCache>
                <c:ptCount val="1"/>
                <c:pt idx="0">
                  <c:v>国民健康保険診療所事業会計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0.04</c:v>
                </c:pt>
                <c:pt idx="8">
                  <c:v>#N/A</c:v>
                </c:pt>
                <c:pt idx="9">
                  <c:v>0.04</c:v>
                </c:pt>
              </c:numCache>
            </c:numRef>
          </c:val>
          <c:extLst>
            <c:ext xmlns:c16="http://schemas.microsoft.com/office/drawing/2014/chart" uri="{C3380CC4-5D6E-409C-BE32-E72D297353CC}">
              <c16:uniqueId val="{00000004-05C1-4C7D-A19F-7B30541A4F22}"/>
            </c:ext>
          </c:extLst>
        </c:ser>
        <c:ser>
          <c:idx val="5"/>
          <c:order val="5"/>
          <c:tx>
            <c:strRef>
              <c:f>データシート!$A$32</c:f>
              <c:strCache>
                <c:ptCount val="1"/>
                <c:pt idx="0">
                  <c:v>後期高齢者医療会計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5-05C1-4C7D-A19F-7B30541A4F22}"/>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1.05</c:v>
                </c:pt>
                <c:pt idx="4">
                  <c:v>#N/A</c:v>
                </c:pt>
                <c:pt idx="5">
                  <c:v>0.44</c:v>
                </c:pt>
                <c:pt idx="6">
                  <c:v>#N/A</c:v>
                </c:pt>
                <c:pt idx="7">
                  <c:v>0.32</c:v>
                </c:pt>
                <c:pt idx="8">
                  <c:v>#N/A</c:v>
                </c:pt>
                <c:pt idx="9">
                  <c:v>0.57999999999999996</c:v>
                </c:pt>
              </c:numCache>
            </c:numRef>
          </c:val>
          <c:extLst>
            <c:ext xmlns:c16="http://schemas.microsoft.com/office/drawing/2014/chart" uri="{C3380CC4-5D6E-409C-BE32-E72D297353CC}">
              <c16:uniqueId val="{00000006-05C1-4C7D-A19F-7B30541A4F2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0.89</c:v>
                </c:pt>
                <c:pt idx="2">
                  <c:v>#N/A</c:v>
                </c:pt>
                <c:pt idx="3">
                  <c:v>1.26</c:v>
                </c:pt>
                <c:pt idx="4">
                  <c:v>#N/A</c:v>
                </c:pt>
                <c:pt idx="5">
                  <c:v>1.64</c:v>
                </c:pt>
                <c:pt idx="6">
                  <c:v>#N/A</c:v>
                </c:pt>
                <c:pt idx="7">
                  <c:v>0.73</c:v>
                </c:pt>
                <c:pt idx="8">
                  <c:v>#N/A</c:v>
                </c:pt>
                <c:pt idx="9">
                  <c:v>1.43</c:v>
                </c:pt>
              </c:numCache>
            </c:numRef>
          </c:val>
          <c:extLst>
            <c:ext xmlns:c16="http://schemas.microsoft.com/office/drawing/2014/chart" uri="{C3380CC4-5D6E-409C-BE32-E72D297353CC}">
              <c16:uniqueId val="{00000007-05C1-4C7D-A19F-7B30541A4F22}"/>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9.4</c:v>
                </c:pt>
              </c:numCache>
            </c:numRef>
          </c:val>
          <c:extLst>
            <c:ext xmlns:c16="http://schemas.microsoft.com/office/drawing/2014/chart" uri="{C3380CC4-5D6E-409C-BE32-E72D297353CC}">
              <c16:uniqueId val="{00000008-05C1-4C7D-A19F-7B30541A4F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11.66</c:v>
                </c:pt>
                <c:pt idx="2">
                  <c:v>#N/A</c:v>
                </c:pt>
                <c:pt idx="3">
                  <c:v>14.85</c:v>
                </c:pt>
                <c:pt idx="4">
                  <c:v>#N/A</c:v>
                </c:pt>
                <c:pt idx="5">
                  <c:v>8.52</c:v>
                </c:pt>
                <c:pt idx="6">
                  <c:v>#N/A</c:v>
                </c:pt>
                <c:pt idx="7">
                  <c:v>4.75</c:v>
                </c:pt>
                <c:pt idx="8">
                  <c:v>#N/A</c:v>
                </c:pt>
                <c:pt idx="9">
                  <c:v>13.51</c:v>
                </c:pt>
              </c:numCache>
            </c:numRef>
          </c:val>
          <c:extLst>
            <c:ext xmlns:c16="http://schemas.microsoft.com/office/drawing/2014/chart" uri="{C3380CC4-5D6E-409C-BE32-E72D297353CC}">
              <c16:uniqueId val="{00000009-05C1-4C7D-A19F-7B30541A4F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997</c:v>
                </c:pt>
                <c:pt idx="5">
                  <c:v>935</c:v>
                </c:pt>
                <c:pt idx="8">
                  <c:v>899</c:v>
                </c:pt>
                <c:pt idx="11">
                  <c:v>882</c:v>
                </c:pt>
                <c:pt idx="14">
                  <c:v>883</c:v>
                </c:pt>
              </c:numCache>
            </c:numRef>
          </c:val>
          <c:extLst>
            <c:ext xmlns:c16="http://schemas.microsoft.com/office/drawing/2014/chart" uri="{C3380CC4-5D6E-409C-BE32-E72D297353CC}">
              <c16:uniqueId val="{00000000-0A3A-4D7A-B7D3-28049800F5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3A-4D7A-B7D3-28049800F5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2-0A3A-4D7A-B7D3-28049800F5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127</c:v>
                </c:pt>
                <c:pt idx="3">
                  <c:v>128</c:v>
                </c:pt>
                <c:pt idx="6">
                  <c:v>150</c:v>
                </c:pt>
                <c:pt idx="9">
                  <c:v>145</c:v>
                </c:pt>
                <c:pt idx="12">
                  <c:v>147</c:v>
                </c:pt>
              </c:numCache>
            </c:numRef>
          </c:val>
          <c:extLst>
            <c:ext xmlns:c16="http://schemas.microsoft.com/office/drawing/2014/chart" uri="{C3380CC4-5D6E-409C-BE32-E72D297353CC}">
              <c16:uniqueId val="{00000003-0A3A-4D7A-B7D3-28049800F5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c:v>
                </c:pt>
                <c:pt idx="3">
                  <c:v>38</c:v>
                </c:pt>
                <c:pt idx="6">
                  <c:v>31</c:v>
                </c:pt>
                <c:pt idx="9">
                  <c:v>41</c:v>
                </c:pt>
                <c:pt idx="12">
                  <c:v>39</c:v>
                </c:pt>
              </c:numCache>
            </c:numRef>
          </c:val>
          <c:extLst>
            <c:ext xmlns:c16="http://schemas.microsoft.com/office/drawing/2014/chart" uri="{C3380CC4-5D6E-409C-BE32-E72D297353CC}">
              <c16:uniqueId val="{00000004-0A3A-4D7A-B7D3-28049800F5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A-4D7A-B7D3-28049800F5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3A-4D7A-B7D3-28049800F5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1127</c:v>
                </c:pt>
                <c:pt idx="3">
                  <c:v>1105</c:v>
                </c:pt>
                <c:pt idx="6">
                  <c:v>1093</c:v>
                </c:pt>
                <c:pt idx="9">
                  <c:v>1123</c:v>
                </c:pt>
                <c:pt idx="12">
                  <c:v>1125</c:v>
                </c:pt>
              </c:numCache>
            </c:numRef>
          </c:val>
          <c:extLst>
            <c:ext xmlns:c16="http://schemas.microsoft.com/office/drawing/2014/chart" uri="{C3380CC4-5D6E-409C-BE32-E72D297353CC}">
              <c16:uniqueId val="{00000007-0A3A-4D7A-B7D3-28049800F5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308</c:v>
                </c:pt>
                <c:pt idx="2">
                  <c:v>#N/A</c:v>
                </c:pt>
                <c:pt idx="3">
                  <c:v>#N/A</c:v>
                </c:pt>
                <c:pt idx="4">
                  <c:v>336</c:v>
                </c:pt>
                <c:pt idx="5">
                  <c:v>#N/A</c:v>
                </c:pt>
                <c:pt idx="6">
                  <c:v>#N/A</c:v>
                </c:pt>
                <c:pt idx="7">
                  <c:v>376</c:v>
                </c:pt>
                <c:pt idx="8">
                  <c:v>#N/A</c:v>
                </c:pt>
                <c:pt idx="9">
                  <c:v>#N/A</c:v>
                </c:pt>
                <c:pt idx="10">
                  <c:v>427</c:v>
                </c:pt>
                <c:pt idx="11">
                  <c:v>#N/A</c:v>
                </c:pt>
                <c:pt idx="12">
                  <c:v>#N/A</c:v>
                </c:pt>
                <c:pt idx="13">
                  <c:v>429</c:v>
                </c:pt>
                <c:pt idx="14">
                  <c:v>#N/A</c:v>
                </c:pt>
              </c:numCache>
            </c:numRef>
          </c:val>
          <c:smooth val="0"/>
          <c:extLst>
            <c:ext xmlns:c16="http://schemas.microsoft.com/office/drawing/2014/chart" uri="{C3380CC4-5D6E-409C-BE32-E72D297353CC}">
              <c16:uniqueId val="{00000008-0A3A-4D7A-B7D3-28049800F5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7747</c:v>
                </c:pt>
                <c:pt idx="5">
                  <c:v>7514</c:v>
                </c:pt>
                <c:pt idx="8">
                  <c:v>7015</c:v>
                </c:pt>
                <c:pt idx="11">
                  <c:v>7356</c:v>
                </c:pt>
                <c:pt idx="14">
                  <c:v>8067</c:v>
                </c:pt>
              </c:numCache>
            </c:numRef>
          </c:val>
          <c:extLst>
            <c:ext xmlns:c16="http://schemas.microsoft.com/office/drawing/2014/chart" uri="{C3380CC4-5D6E-409C-BE32-E72D297353CC}">
              <c16:uniqueId val="{00000000-CDED-4C8F-ABBB-EC183BA1E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27</c:v>
                </c:pt>
                <c:pt idx="8">
                  <c:v>26</c:v>
                </c:pt>
                <c:pt idx="11">
                  <c:v>19</c:v>
                </c:pt>
                <c:pt idx="14">
                  <c:v>10</c:v>
                </c:pt>
              </c:numCache>
            </c:numRef>
          </c:val>
          <c:extLst>
            <c:ext xmlns:c16="http://schemas.microsoft.com/office/drawing/2014/chart" uri="{C3380CC4-5D6E-409C-BE32-E72D297353CC}">
              <c16:uniqueId val="{00000001-CDED-4C8F-ABBB-EC183BA1E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2959</c:v>
                </c:pt>
                <c:pt idx="5">
                  <c:v>2932</c:v>
                </c:pt>
                <c:pt idx="8">
                  <c:v>2770</c:v>
                </c:pt>
                <c:pt idx="11">
                  <c:v>2394</c:v>
                </c:pt>
                <c:pt idx="14">
                  <c:v>1958</c:v>
                </c:pt>
              </c:numCache>
            </c:numRef>
          </c:val>
          <c:extLst>
            <c:ext xmlns:c16="http://schemas.microsoft.com/office/drawing/2014/chart" uri="{C3380CC4-5D6E-409C-BE32-E72D297353CC}">
              <c16:uniqueId val="{00000002-CDED-4C8F-ABBB-EC183BA1E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230</c:v>
                </c:pt>
                <c:pt idx="3">
                  <c:v>0</c:v>
                </c:pt>
                <c:pt idx="6">
                  <c:v>0</c:v>
                </c:pt>
                <c:pt idx="9">
                  <c:v>0</c:v>
                </c:pt>
                <c:pt idx="12">
                  <c:v>0</c:v>
                </c:pt>
              </c:numCache>
            </c:numRef>
          </c:val>
          <c:extLst>
            <c:ext xmlns:c16="http://schemas.microsoft.com/office/drawing/2014/chart" uri="{C3380CC4-5D6E-409C-BE32-E72D297353CC}">
              <c16:uniqueId val="{00000003-CDED-4C8F-ABBB-EC183BA1E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ED-4C8F-ABBB-EC183BA1E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ED-4C8F-ABBB-EC183BA1E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1354</c:v>
                </c:pt>
                <c:pt idx="3">
                  <c:v>1313</c:v>
                </c:pt>
                <c:pt idx="6">
                  <c:v>1246</c:v>
                </c:pt>
                <c:pt idx="9">
                  <c:v>1276</c:v>
                </c:pt>
                <c:pt idx="12">
                  <c:v>1297</c:v>
                </c:pt>
              </c:numCache>
            </c:numRef>
          </c:val>
          <c:extLst>
            <c:ext xmlns:c16="http://schemas.microsoft.com/office/drawing/2014/chart" uri="{C3380CC4-5D6E-409C-BE32-E72D297353CC}">
              <c16:uniqueId val="{00000006-CDED-4C8F-ABBB-EC183BA1E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2588</c:v>
                </c:pt>
                <c:pt idx="3">
                  <c:v>2721</c:v>
                </c:pt>
                <c:pt idx="6">
                  <c:v>2620</c:v>
                </c:pt>
                <c:pt idx="9">
                  <c:v>2522</c:v>
                </c:pt>
                <c:pt idx="12">
                  <c:v>2392</c:v>
                </c:pt>
              </c:numCache>
            </c:numRef>
          </c:val>
          <c:extLst>
            <c:ext xmlns:c16="http://schemas.microsoft.com/office/drawing/2014/chart" uri="{C3380CC4-5D6E-409C-BE32-E72D297353CC}">
              <c16:uniqueId val="{00000007-CDED-4C8F-ABBB-EC183BA1E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349</c:v>
                </c:pt>
                <c:pt idx="3">
                  <c:v>315</c:v>
                </c:pt>
                <c:pt idx="6">
                  <c:v>300</c:v>
                </c:pt>
                <c:pt idx="9">
                  <c:v>487</c:v>
                </c:pt>
                <c:pt idx="12">
                  <c:v>1032</c:v>
                </c:pt>
              </c:numCache>
            </c:numRef>
          </c:val>
          <c:extLst>
            <c:ext xmlns:c16="http://schemas.microsoft.com/office/drawing/2014/chart" uri="{C3380CC4-5D6E-409C-BE32-E72D297353CC}">
              <c16:uniqueId val="{00000008-CDED-4C8F-ABBB-EC183BA1E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ED-4C8F-ABBB-EC183BA1E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8525</c:v>
                </c:pt>
                <c:pt idx="3">
                  <c:v>7893</c:v>
                </c:pt>
                <c:pt idx="6">
                  <c:v>7217</c:v>
                </c:pt>
                <c:pt idx="9">
                  <c:v>7201</c:v>
                </c:pt>
                <c:pt idx="12">
                  <c:v>8104</c:v>
                </c:pt>
              </c:numCache>
            </c:numRef>
          </c:val>
          <c:extLst>
            <c:ext xmlns:c16="http://schemas.microsoft.com/office/drawing/2014/chart" uri="{C3380CC4-5D6E-409C-BE32-E72D297353CC}">
              <c16:uniqueId val="{0000000A-CDED-4C8F-ABBB-EC183BA1EF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2190</c:v>
                </c:pt>
                <c:pt idx="2">
                  <c:v>#N/A</c:v>
                </c:pt>
                <c:pt idx="3">
                  <c:v>#N/A</c:v>
                </c:pt>
                <c:pt idx="4">
                  <c:v>1768</c:v>
                </c:pt>
                <c:pt idx="5">
                  <c:v>#N/A</c:v>
                </c:pt>
                <c:pt idx="6">
                  <c:v>#N/A</c:v>
                </c:pt>
                <c:pt idx="7">
                  <c:v>1572</c:v>
                </c:pt>
                <c:pt idx="8">
                  <c:v>#N/A</c:v>
                </c:pt>
                <c:pt idx="9">
                  <c:v>#N/A</c:v>
                </c:pt>
                <c:pt idx="10">
                  <c:v>1717</c:v>
                </c:pt>
                <c:pt idx="11">
                  <c:v>#N/A</c:v>
                </c:pt>
                <c:pt idx="12">
                  <c:v>#N/A</c:v>
                </c:pt>
                <c:pt idx="13">
                  <c:v>2791</c:v>
                </c:pt>
                <c:pt idx="14">
                  <c:v>#N/A</c:v>
                </c:pt>
              </c:numCache>
            </c:numRef>
          </c:val>
          <c:smooth val="0"/>
          <c:extLst>
            <c:ext xmlns:c16="http://schemas.microsoft.com/office/drawing/2014/chart" uri="{C3380CC4-5D6E-409C-BE32-E72D297353CC}">
              <c16:uniqueId val="{0000000B-CDED-4C8F-ABBB-EC183BA1EF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1588</c:v>
                </c:pt>
                <c:pt idx="1">
                  <c:v>1287</c:v>
                </c:pt>
                <c:pt idx="2">
                  <c:v>851</c:v>
                </c:pt>
              </c:numCache>
            </c:numRef>
          </c:val>
          <c:extLst>
            <c:ext xmlns:c16="http://schemas.microsoft.com/office/drawing/2014/chart" uri="{C3380CC4-5D6E-409C-BE32-E72D297353CC}">
              <c16:uniqueId val="{00000000-7493-4AC0-BF6F-CDF82E9A29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c:v>
                </c:pt>
                <c:pt idx="1">
                  <c:v>31</c:v>
                </c:pt>
                <c:pt idx="2">
                  <c:v>55</c:v>
                </c:pt>
              </c:numCache>
            </c:numRef>
          </c:val>
          <c:extLst>
            <c:ext xmlns:c16="http://schemas.microsoft.com/office/drawing/2014/chart" uri="{C3380CC4-5D6E-409C-BE32-E72D297353CC}">
              <c16:uniqueId val="{00000001-7493-4AC0-BF6F-CDF82E9A29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1803</c:v>
                </c:pt>
                <c:pt idx="1">
                  <c:v>1728</c:v>
                </c:pt>
                <c:pt idx="2">
                  <c:v>1663</c:v>
                </c:pt>
              </c:numCache>
            </c:numRef>
          </c:val>
          <c:extLst>
            <c:ext xmlns:c16="http://schemas.microsoft.com/office/drawing/2014/chart" uri="{C3380CC4-5D6E-409C-BE32-E72D297353CC}">
              <c16:uniqueId val="{00000002-7493-4AC0-BF6F-CDF82E9A29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年度まで元利償還金が減少傾向にあったが、令和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年度より大型普通建設事業が本格化されたことに伴い、近年では令和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年度並みの元利償還金とった。</a:t>
          </a:r>
        </a:p>
        <a:p>
          <a:r>
            <a:rPr kumimoji="1" lang="ja-JP" altLang="en-US" sz="1400">
              <a:solidFill>
                <a:sysClr val="windowText" lastClr="000000"/>
              </a:solidFill>
              <a:latin typeface="ＭＳ ゴシック" pitchFamily="49" charset="-128"/>
              <a:ea typeface="ＭＳ ゴシック" pitchFamily="49" charset="-128"/>
            </a:rPr>
            <a:t>　償還額が増加に転じている一方で、地方交付税の財政措置がある過疎対策事業債、辺地対策事業債、合併特例事業債といった財政運営に有利な地方債の発行により実質公債費比率の分子が増加しないよう努めている。</a:t>
          </a:r>
        </a:p>
        <a:p>
          <a:r>
            <a:rPr kumimoji="1" lang="ja-JP" altLang="en-US" sz="1400">
              <a:solidFill>
                <a:sysClr val="windowText" lastClr="000000"/>
              </a:solidFill>
              <a:latin typeface="ＭＳ ゴシック" pitchFamily="49" charset="-128"/>
              <a:ea typeface="ＭＳ ゴシック" pitchFamily="49" charset="-128"/>
            </a:rPr>
            <a:t>　今後も町債発行額の抑制を図りながら、元利償還金が著しく増加することのないよう計画的に借入を調整していく必要がある。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将来負担額については、地方債現在高が増加しており、大型普通建設事業が始まったため、今後も普通建設事業が落ち着くまでは地方債現在高は増加していくものと見込まれる。</a:t>
          </a:r>
        </a:p>
        <a:p>
          <a:r>
            <a:rPr kumimoji="1" lang="ja-JP" altLang="en-US" sz="1400">
              <a:solidFill>
                <a:sysClr val="windowText" lastClr="000000"/>
              </a:solidFill>
              <a:latin typeface="ＭＳ ゴシック" pitchFamily="49" charset="-128"/>
              <a:ea typeface="ＭＳ ゴシック" pitchFamily="49" charset="-128"/>
            </a:rPr>
            <a:t>　公営企業債等繰入見込額においても、施設の更新の影響により地方債現在高は増加した。</a:t>
          </a:r>
        </a:p>
        <a:p>
          <a:r>
            <a:rPr kumimoji="1" lang="ja-JP" altLang="en-US" sz="1400">
              <a:solidFill>
                <a:sysClr val="windowText" lastClr="000000"/>
              </a:solidFill>
              <a:latin typeface="ＭＳ ゴシック" pitchFamily="49" charset="-128"/>
              <a:ea typeface="ＭＳ ゴシック" pitchFamily="49" charset="-128"/>
            </a:rPr>
            <a:t>　充当可能財源のうち、令和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月豪雨にかかる災害復旧費に対する基金の取崩や各事業に対する不足額の繰入なども影響し、財政調整基金が減少し充当可能基金が減少した。その結果、将来負担比率の分子は前年度より</a:t>
          </a:r>
          <a:r>
            <a:rPr kumimoji="1" lang="en-US" altLang="ja-JP" sz="1400">
              <a:solidFill>
                <a:sysClr val="windowText" lastClr="000000"/>
              </a:solidFill>
              <a:latin typeface="ＭＳ ゴシック" pitchFamily="49" charset="-128"/>
              <a:ea typeface="ＭＳ ゴシック" pitchFamily="49" charset="-128"/>
            </a:rPr>
            <a:t>1,074</a:t>
          </a:r>
          <a:r>
            <a:rPr kumimoji="1" lang="ja-JP" altLang="en-US" sz="1400">
              <a:solidFill>
                <a:sysClr val="windowText" lastClr="000000"/>
              </a:solidFill>
              <a:latin typeface="ＭＳ ゴシック" pitchFamily="49" charset="-128"/>
              <a:ea typeface="ＭＳ ゴシック" pitchFamily="49" charset="-128"/>
            </a:rPr>
            <a:t>百万増加することとなった。</a:t>
          </a:r>
        </a:p>
        <a:p>
          <a:r>
            <a:rPr kumimoji="1" lang="ja-JP" altLang="en-US" sz="1400">
              <a:solidFill>
                <a:sysClr val="windowText" lastClr="000000"/>
              </a:solidFill>
              <a:latin typeface="ＭＳ ゴシック" pitchFamily="49" charset="-128"/>
              <a:ea typeface="ＭＳ ゴシック" pitchFamily="49" charset="-128"/>
            </a:rPr>
            <a:t>　全国的に見ても高い住民一人当たりの公債費残高を減少させるよう、計画的な地方債の活用を行っていく。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和歌山県紀美野町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月豪雨に係る継続対応や一般財源不足を補うために財政調整基金を取り崩したため前年度に比べ財調残高は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百万円減少した。特目基金については、ふるさとまちづくり応援基金や公共施設の修繕等にあてるため公共施設等整備基金を中心に取り崩したため、前年度と比較し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管理適正化のために公共施設等整備基金の取崩しやスポーツ公園リニューアル事業、道の駅整備事業などに合併振興基金の取崩しが見込まれていることから基金残高については減少していく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年度災害を経て残高が大きく減少しているため、事業の見直し等により取崩額を減らすように努めていく必要がある。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中長期的な視点を引き続き持ち、必要な部分は取崩しを行いつつも災害などの緊急的な場合にも対応できるように備えていく。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今後増加するであろう公共施設の適正管理を行っていくための経費に備えるもので公共施設の更新、長寿命化や統廃合などの事業に係る事業に充当するものである。合併振興基金については、合併後の町民の連携強化及び地域振興を図る事業に充当するものである。ふるさとまちづくり応援基金はふるさと納税を原資とし、寄附項目に応じた事業の促進等に充てるものである。上芝貞雄文化・教育振興基金は文化・教育の振興を図るための経費に充てられ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年度に新設して以降、公共施設の管理のため年間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百万程度を上限に取り崩しを行っている。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年度の主な使途としては、電灯類</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化改修事業や紀美野中学校改修事業に充当した。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ふるさとまちづくり応援基金では、主に子育て支援事業への充当をはじめとした事業を中心に事業への充当を行った。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公共施設等整備基金については、施設の更新事業や廃止に伴う除却に充当していくため減少するため当面は減少見込みである。総合管理計画の見直し時に必要な額の積増しを行う予定である。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年度より大型の普通建設事業が続くため基金の減少が見込まれる。起債を活用しながら基金の減少幅を最小限に抑える必要がある。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月豪雨による対応のための取崩しを行ったが大きく影響し、物価高騰に対する人件費や物件費の上昇に加え、主に事業費の不足分を補うために財調を取崩した。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財源不足や災害復旧にあてる費用を補うことに加え、物価高騰による人件費や物件費の影響により財政調整基金の取崩額が増加傾向にある。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年度まで大型の普通建設事業が継続されるため、有利な起債の活用や国県補助金による財源の確保が必須となっている。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その一方で、長期的な財政健全化を考慮し安易な取崩しを避け基金残高を標準財政規模の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％は少なくとも確保していく必要がある。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利息部分の増加のみで推移している。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現在償還額が一時的に増加することがないよう計画的な起債の発行を行っていることから、当面の間は現状のまま推移すると思われる。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でも低位となっている。これは、町内に代表的な産業がなく、農業や小規模事業所がほとんどであり、もともと財政基盤が弱いことに加え、人口減少に拍車をかけるで形で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％と非常に高くなっており、少子高齢化が一層進んでいるためである。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ポイント改善したが、類似団体平均よりも</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ポイント高く、弾力性の乏しい状況には変わりない。</a:t>
          </a:r>
        </a:p>
        <a:p>
          <a:r>
            <a:rPr kumimoji="1" lang="ja-JP" altLang="en-US" sz="1300">
              <a:latin typeface="ＭＳ Ｐゴシック" panose="020B0600070205080204" pitchFamily="50" charset="-128"/>
              <a:ea typeface="ＭＳ Ｐゴシック" panose="020B0600070205080204" pitchFamily="50" charset="-128"/>
            </a:rPr>
            <a:t>　改善した要因は、主に普通交付税の増額などにより経常一般財源が増額（</a:t>
          </a:r>
          <a:r>
            <a:rPr kumimoji="1" lang="en-US" altLang="ja-JP" sz="1300">
              <a:latin typeface="ＭＳ Ｐゴシック" panose="020B0600070205080204" pitchFamily="50" charset="-128"/>
              <a:ea typeface="ＭＳ Ｐゴシック" panose="020B0600070205080204" pitchFamily="50" charset="-128"/>
            </a:rPr>
            <a:t>182,477</a:t>
          </a:r>
          <a:r>
            <a:rPr kumimoji="1" lang="ja-JP" altLang="en-US" sz="1300">
              <a:latin typeface="ＭＳ Ｐゴシック" panose="020B0600070205080204" pitchFamily="50" charset="-128"/>
              <a:ea typeface="ＭＳ Ｐゴシック" panose="020B0600070205080204" pitchFamily="50" charset="-128"/>
            </a:rPr>
            <a:t>千円）したが、人件費の高騰や簡易水道事業会計の法適化に伴う出資金や補助金の増加に加え、厚生病院への負担金が増加したことにより、経常歳出が増額（</a:t>
          </a:r>
          <a:r>
            <a:rPr kumimoji="1" lang="en-US" altLang="ja-JP" sz="1300">
              <a:latin typeface="ＭＳ Ｐゴシック" panose="020B0600070205080204" pitchFamily="50" charset="-128"/>
              <a:ea typeface="ＭＳ Ｐゴシック" panose="020B0600070205080204" pitchFamily="50" charset="-128"/>
            </a:rPr>
            <a:t>182,477</a:t>
          </a:r>
          <a:r>
            <a:rPr kumimoji="1" lang="ja-JP" altLang="en-US" sz="1300">
              <a:latin typeface="ＭＳ Ｐゴシック" panose="020B0600070205080204" pitchFamily="50" charset="-128"/>
              <a:ea typeface="ＭＳ Ｐゴシック" panose="020B0600070205080204" pitchFamily="50" charset="-128"/>
            </a:rPr>
            <a:t>千円）したためである。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130916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5880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62</xdr:row>
      <xdr:rowOff>130916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286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98743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690437"/>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118851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690437"/>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50182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80116</xdr:rowOff>
    </xdr:from>
    <xdr:to>
      <xdr:col>19</xdr:col>
      <xdr:colOff>184150</xdr:colOff>
      <xdr:row>63</xdr:row>
      <xdr:rowOff>10266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166493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9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134320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68051</xdr:rowOff>
    </xdr:from>
    <xdr:to>
      <xdr:col>7</xdr:col>
      <xdr:colOff>31750</xdr:colOff>
      <xdr:row>62</xdr:row>
      <xdr:rowOff>169651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154428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合併後の町域が広大であるため、依然として類似団体と比較しても多額となっており、近年の物価高騰に重なりその差は徐々に大きくなってきている。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員適正化計画により職員の削減に努めているが、給与改定や人的労働力に頼る部分が大きくなっており人件費を増額している要因となっている。また、物件費についても増加傾向にあるため、財政を硬直化する一因となっている。</a:t>
          </a:r>
        </a:p>
        <a:p>
          <a:r>
            <a:rPr kumimoji="1" lang="ja-JP" altLang="en-US" sz="1300">
              <a:latin typeface="ＭＳ Ｐゴシック" panose="020B0600070205080204" pitchFamily="50" charset="-128"/>
              <a:ea typeface="ＭＳ Ｐゴシック" panose="020B0600070205080204" pitchFamily="50" charset="-128"/>
            </a:rPr>
            <a:t>　事務の効率化や各事業・業務の見直し、公共施設の在り方などを見直すことで人件費及び物件費の抑制に努める必要がある。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20044</xdr:rowOff>
    </xdr:from>
    <xdr:to>
      <xdr:col>23</xdr:col>
      <xdr:colOff>133350</xdr:colOff>
      <xdr:row>82</xdr:row>
      <xdr:rowOff>48856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8944"/>
          <a:ext cx="838200" cy="2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169863</xdr:rowOff>
    </xdr:from>
    <xdr:to>
      <xdr:col>19</xdr:col>
      <xdr:colOff>133350</xdr:colOff>
      <xdr:row>82</xdr:row>
      <xdr:rowOff>20044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7313"/>
          <a:ext cx="889000" cy="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168963</xdr:rowOff>
    </xdr:from>
    <xdr:to>
      <xdr:col>15</xdr:col>
      <xdr:colOff>82550</xdr:colOff>
      <xdr:row>81</xdr:row>
      <xdr:rowOff>169863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413"/>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139258</xdr:rowOff>
    </xdr:from>
    <xdr:to>
      <xdr:col>11</xdr:col>
      <xdr:colOff>31750</xdr:colOff>
      <xdr:row>81</xdr:row>
      <xdr:rowOff>168963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6708"/>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169506</xdr:rowOff>
    </xdr:from>
    <xdr:to>
      <xdr:col>23</xdr:col>
      <xdr:colOff>184150</xdr:colOff>
      <xdr:row>82</xdr:row>
      <xdr:rowOff>99656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141583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140694</xdr:rowOff>
    </xdr:from>
    <xdr:to>
      <xdr:col>19</xdr:col>
      <xdr:colOff>184150</xdr:colOff>
      <xdr:row>82</xdr:row>
      <xdr:rowOff>70844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55621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119063</xdr:rowOff>
    </xdr:from>
    <xdr:to>
      <xdr:col>15</xdr:col>
      <xdr:colOff>133350</xdr:colOff>
      <xdr:row>82</xdr:row>
      <xdr:rowOff>49213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33990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118163</xdr:rowOff>
    </xdr:from>
    <xdr:to>
      <xdr:col>11</xdr:col>
      <xdr:colOff>82550</xdr:colOff>
      <xdr:row>82</xdr:row>
      <xdr:rowOff>48313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33090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88458</xdr:rowOff>
    </xdr:from>
    <xdr:to>
      <xdr:col>7</xdr:col>
      <xdr:colOff>31750</xdr:colOff>
      <xdr:row>82</xdr:row>
      <xdr:rowOff>18608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ポイント悪化し、類似団体と比較しても人口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人当たりの職員数が多いため、職員一人当たりの給与が低い状況となっている。　また、近年では新卒採用よりも中途採用が多いことが、ラスパイレス指数が低い要因となっていると思われる。</a:t>
          </a:r>
        </a:p>
        <a:p>
          <a:r>
            <a:rPr kumimoji="1" lang="ja-JP" altLang="en-US" sz="1300">
              <a:latin typeface="ＭＳ Ｐゴシック" panose="020B0600070205080204" pitchFamily="50" charset="-128"/>
              <a:ea typeface="ＭＳ Ｐゴシック" panose="020B0600070205080204" pitchFamily="50" charset="-128"/>
            </a:rPr>
            <a:t>　定員適正化計画では職員数は維持していく方針となっており、類似団体の平均値に近づけたいところであるが、住民一人あたりの人件費を類似団体と比較しても</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％高いことから、更なる財政負担とならないようその方法は考えていく必要がある。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146755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966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146755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832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564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83</xdr:row>
      <xdr:rowOff>26105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626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95955</xdr:rowOff>
    </xdr:from>
    <xdr:to>
      <xdr:col>77</xdr:col>
      <xdr:colOff>95250</xdr:colOff>
      <xdr:row>84</xdr:row>
      <xdr:rowOff>26105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36282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146755</xdr:rowOff>
    </xdr:from>
    <xdr:to>
      <xdr:col>68</xdr:col>
      <xdr:colOff>203200</xdr:colOff>
      <xdr:row>83</xdr:row>
      <xdr:rowOff>76905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87082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人多くなるものとなった。　</a:t>
          </a:r>
        </a:p>
        <a:p>
          <a:r>
            <a:rPr kumimoji="1" lang="ja-JP" altLang="en-US" sz="1300">
              <a:latin typeface="ＭＳ Ｐゴシック" panose="020B0600070205080204" pitchFamily="50" charset="-128"/>
              <a:ea typeface="ＭＳ Ｐゴシック" panose="020B0600070205080204" pitchFamily="50" charset="-128"/>
            </a:rPr>
            <a:t>　合併後の広大な面積により、公共施設が点在することから、職員数が多くならざるを得ない状況となっている。これにより類似団体内でも、低位となっている。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今後も人口減少が予想される中、住民サービスの低下を招かないよう組織・機構の再編を図り、適正な公共施設の配置及び定員の管理を行っていく。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163290</xdr:rowOff>
    </xdr:from>
    <xdr:to>
      <xdr:col>81</xdr:col>
      <xdr:colOff>44450</xdr:colOff>
      <xdr:row>63</xdr:row>
      <xdr:rowOff>70262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93190"/>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113220</xdr:rowOff>
    </xdr:from>
    <xdr:to>
      <xdr:col>77</xdr:col>
      <xdr:colOff>44450</xdr:colOff>
      <xdr:row>62</xdr:row>
      <xdr:rowOff>163290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43120"/>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84868</xdr:rowOff>
    </xdr:from>
    <xdr:to>
      <xdr:col>72</xdr:col>
      <xdr:colOff>203200</xdr:colOff>
      <xdr:row>62</xdr:row>
      <xdr:rowOff>113220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1476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55912</xdr:rowOff>
    </xdr:from>
    <xdr:to>
      <xdr:col>68</xdr:col>
      <xdr:colOff>152400</xdr:colOff>
      <xdr:row>62</xdr:row>
      <xdr:rowOff>84868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858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19462</xdr:rowOff>
    </xdr:from>
    <xdr:to>
      <xdr:col>81</xdr:col>
      <xdr:colOff>95250</xdr:colOff>
      <xdr:row>63</xdr:row>
      <xdr:rowOff>121062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2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162989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112490</xdr:rowOff>
    </xdr:from>
    <xdr:to>
      <xdr:col>77</xdr:col>
      <xdr:colOff>95250</xdr:colOff>
      <xdr:row>63</xdr:row>
      <xdr:rowOff>42640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27417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28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62420</xdr:rowOff>
    </xdr:from>
    <xdr:to>
      <xdr:col>73</xdr:col>
      <xdr:colOff>44450</xdr:colOff>
      <xdr:row>62</xdr:row>
      <xdr:rowOff>164020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148797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34068</xdr:rowOff>
    </xdr:from>
    <xdr:to>
      <xdr:col>68</xdr:col>
      <xdr:colOff>203200</xdr:colOff>
      <xdr:row>62</xdr:row>
      <xdr:rowOff>135668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6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120445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5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5112</xdr:rowOff>
    </xdr:from>
    <xdr:to>
      <xdr:col>64</xdr:col>
      <xdr:colOff>152400</xdr:colOff>
      <xdr:row>62</xdr:row>
      <xdr:rowOff>106712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91489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2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％となっており前年度より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ポイント悪化した。これは標準税収入額等や普通交付税額の増加、公営企業及び一部事務組合等における地方債に充てた額が落ち着いた一方で、</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より普通建設事業が重複しており地方債残高は増加傾向にあるためである。</a:t>
          </a:r>
        </a:p>
        <a:p>
          <a:r>
            <a:rPr kumimoji="1" lang="ja-JP" altLang="en-US" sz="1300">
              <a:latin typeface="ＭＳ Ｐゴシック" panose="020B0600070205080204" pitchFamily="50" charset="-128"/>
              <a:ea typeface="ＭＳ Ｐゴシック" panose="020B0600070205080204" pitchFamily="50" charset="-128"/>
            </a:rPr>
            <a:t>　当町では今後も依存財源の増減に影響を受けるものであることから、比率が著しく悪化しないよう地方債の借入を計画的に実施していく。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59182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2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20574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78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20574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78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％となっており前年度と比して</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ポイントの悪化となり、県平均、全国平均と比較しても高い水準にある。これは、大型普通建設事業により地方債残高の増加及び公営企業債等繰入見込額が増加した一方で、充当可能基金が減少したため比率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一時的な増加と見込んでいるが、計画的な地方債の借入と償還に努め、財政の健全化に努めていきたい。</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61948</xdr:rowOff>
    </xdr:from>
    <xdr:to>
      <xdr:col>81</xdr:col>
      <xdr:colOff>44450</xdr:colOff>
      <xdr:row>19</xdr:row>
      <xdr:rowOff>64911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2976598"/>
          <a:ext cx="8382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61948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2929678"/>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64629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929678"/>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64629</xdr:rowOff>
    </xdr:from>
    <xdr:to>
      <xdr:col>68</xdr:col>
      <xdr:colOff>152400</xdr:colOff>
      <xdr:row>18</xdr:row>
      <xdr:rowOff>87559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979279"/>
          <a:ext cx="889000" cy="1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14111</xdr:rowOff>
    </xdr:from>
    <xdr:to>
      <xdr:col>81</xdr:col>
      <xdr:colOff>95250</xdr:colOff>
      <xdr:row>19</xdr:row>
      <xdr:rowOff>115711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2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157638</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4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11148</xdr:rowOff>
    </xdr:from>
    <xdr:to>
      <xdr:col>77</xdr:col>
      <xdr:colOff>95250</xdr:colOff>
      <xdr:row>17</xdr:row>
      <xdr:rowOff>112748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97525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1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13829</xdr:rowOff>
    </xdr:from>
    <xdr:to>
      <xdr:col>68</xdr:col>
      <xdr:colOff>203200</xdr:colOff>
      <xdr:row>17</xdr:row>
      <xdr:rowOff>115429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9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100206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36759</xdr:rowOff>
    </xdr:from>
    <xdr:to>
      <xdr:col>64</xdr:col>
      <xdr:colOff>152400</xdr:colOff>
      <xdr:row>18</xdr:row>
      <xdr:rowOff>138359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123136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2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年の合併により、一時的に膨らんだ職員数を定員適正化計画により新規採用より退職者の割合を多くした。現在の第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次定員適正化計画では、災害対応や住民サービスの維持向上が図れるよう現状維持の職員数となっている。その結果、令和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年度では類似団体内平均との差は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ポイントとなっている。今後も計画の着実な実施を行っていく。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構成割合が低いものとなっているが、今後は事務効率の向上、業務の外部委託、指定管理者制度の活用等により増加していくことも考えられる。また、施設の老朽も進んでいるため、それにかかる維持管理費も必要になってくる。</a:t>
          </a:r>
        </a:p>
        <a:p>
          <a:r>
            <a:rPr kumimoji="1" lang="ja-JP" altLang="en-US" sz="1300">
              <a:latin typeface="ＭＳ Ｐゴシック" panose="020B0600070205080204" pitchFamily="50" charset="-128"/>
              <a:ea typeface="ＭＳ Ｐゴシック" panose="020B0600070205080204" pitchFamily="50" charset="-128"/>
            </a:rPr>
            <a:t>　事業や施設の在り方などの見直しを図りながら、引き続き物件費の抑制に努めていく。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14</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15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24130</xdr:rowOff>
    </xdr:from>
    <xdr:to>
      <xdr:col>78</xdr:col>
      <xdr:colOff>69850</xdr:colOff>
      <xdr:row>14</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24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24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64135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844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64770</xdr:rowOff>
    </xdr:from>
    <xdr:to>
      <xdr:col>82</xdr:col>
      <xdr:colOff>158750</xdr:colOff>
      <xdr:row>14</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81297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144780</xdr:rowOff>
    </xdr:from>
    <xdr:to>
      <xdr:col>74</xdr:col>
      <xdr:colOff>31750</xdr:colOff>
      <xdr:row>14</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85107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xdr:rowOff>
    </xdr:from>
    <xdr:to>
      <xdr:col>69</xdr:col>
      <xdr:colOff>142875</xdr:colOff>
      <xdr:row>14</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125112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104775</xdr:rowOff>
    </xdr:from>
    <xdr:to>
      <xdr:col>65</xdr:col>
      <xdr:colOff>53975</xdr:colOff>
      <xdr:row>14</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45102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当町においても障害福祉サービス費等が支出は増加したが、全国的に福祉医療費等の扶助費が上昇する傾向にあったため前年と同ポイント数となった。　類似団体内平均より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ものの、障害福祉サービスの充実や高齢化が進む当町においては扶助費が上昇する可能性は十分にある。今後もできる限り予防に力を注ぎ、扶助費の上昇を抑制できるような施策を講じ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ポイント増加し、類似団体とは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ポイント拡大した状況にある。これは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農業集落排水事業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と簡易水道事業特別会計</a:t>
          </a:r>
          <a:r>
            <a:rPr kumimoji="1" lang="ja-JP" altLang="en-US" sz="1300">
              <a:latin typeface="ＭＳ Ｐゴシック" panose="020B0600070205080204" pitchFamily="50" charset="-128"/>
              <a:ea typeface="ＭＳ Ｐゴシック" panose="020B0600070205080204" pitchFamily="50" charset="-128"/>
            </a:rPr>
            <a:t>への法適用化に伴う出資金が一時的に増加したことが要因となっている。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今後は施設の老朽化対策を控える簡易水道事業会計や農業集落排水事業会計への出資金の増加が予想されるため、事業会計ではコスト管理をしっかり行いながら適切に行えるよう努めていく。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28702</xdr:rowOff>
    </xdr:from>
    <xdr:to>
      <xdr:col>82</xdr:col>
      <xdr:colOff>107950</xdr:colOff>
      <xdr:row>59</xdr:row>
      <xdr:rowOff>37846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1442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28702</xdr:rowOff>
    </xdr:from>
    <xdr:to>
      <xdr:col>78</xdr:col>
      <xdr:colOff>69850</xdr:colOff>
      <xdr:row>59</xdr:row>
      <xdr:rowOff>129286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442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62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62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149352</xdr:rowOff>
    </xdr:from>
    <xdr:to>
      <xdr:col>78</xdr:col>
      <xdr:colOff>120650</xdr:colOff>
      <xdr:row>59</xdr:row>
      <xdr:rowOff>79502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64279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78486</xdr:rowOff>
    </xdr:from>
    <xdr:to>
      <xdr:col>65</xdr:col>
      <xdr:colOff>53975</xdr:colOff>
      <xdr:row>60</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164863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団体等への補助金や一部事務組合への負担金、補助金等の経常経費構成比率については、類似団体平均と比べほぼ同数の</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経常一般財源の減少が見込まれるなかで、　団体補助金については、今後適正な規模の補助金の設定に見直していく必要がある。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27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37</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自主財源が乏しく、各種事業を行うに当たっては地方債による財源措置が不可欠となっている当町の財政運営の状況では、類似団体平均値と比べると</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ポイントと高くなっているが、前年比較で、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ポイント改善している。その要因としては、普通建設事業は重複しているが、その大部分の元金償還が開始していないため若干の改善にはなっている。</a:t>
          </a:r>
        </a:p>
        <a:p>
          <a:r>
            <a:rPr kumimoji="1" lang="ja-JP" altLang="en-US" sz="1300">
              <a:latin typeface="ＭＳ Ｐゴシック" panose="020B0600070205080204" pitchFamily="50" charset="-128"/>
              <a:ea typeface="ＭＳ Ｐゴシック" panose="020B0600070205080204" pitchFamily="50" charset="-128"/>
            </a:rPr>
            <a:t>　今後も償還計画と照らし合わせながら、新規事業の内容を精査し抑制に努める。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8889</xdr:rowOff>
    </xdr:from>
    <xdr:to>
      <xdr:col>24</xdr:col>
      <xdr:colOff>25400</xdr:colOff>
      <xdr:row>78</xdr:row>
      <xdr:rowOff>43180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81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3705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129539</xdr:rowOff>
    </xdr:from>
    <xdr:to>
      <xdr:col>24</xdr:col>
      <xdr:colOff>76200</xdr:colOff>
      <xdr:row>78</xdr:row>
      <xdr:rowOff>59689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全国平均と比較すると割合が低いものの、類似団体と比較すると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人件費支出が高く、補助費等の支出額も類似団体より大きくなっている。施設の老朽化に伴うコストの増加も見込まるため、施設の在り方や事業の見直しによる費用の削減等が必要であると考える。</a:t>
          </a:r>
        </a:p>
        <a:p>
          <a:r>
            <a:rPr kumimoji="1" lang="ja-JP" altLang="en-US" sz="1300">
              <a:latin typeface="ＭＳ Ｐゴシック" panose="020B0600070205080204" pitchFamily="50" charset="-128"/>
              <a:ea typeface="ＭＳ Ｐゴシック" panose="020B0600070205080204" pitchFamily="50" charset="-128"/>
            </a:rPr>
            <a:t>　今後も、特定財源を伴わない事業については、十分に協議を行い、経常収支の健全化に努め必要がある。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75</xdr:row>
      <xdr:rowOff>76708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1717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40132</xdr:rowOff>
    </xdr:from>
    <xdr:to>
      <xdr:col>78</xdr:col>
      <xdr:colOff>69850</xdr:colOff>
      <xdr:row>75</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988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40132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645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64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25908</xdr:rowOff>
    </xdr:from>
    <xdr:to>
      <xdr:col>82</xdr:col>
      <xdr:colOff>158750</xdr:colOff>
      <xdr:row>75</xdr:row>
      <xdr:rowOff>127508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8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169435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5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93997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160782</xdr:rowOff>
    </xdr:from>
    <xdr:to>
      <xdr:col>74</xdr:col>
      <xdr:colOff>31750</xdr:colOff>
      <xdr:row>75</xdr:row>
      <xdr:rowOff>90932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75709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58839</xdr:rowOff>
    </xdr:from>
    <xdr:to>
      <xdr:col>29</xdr:col>
      <xdr:colOff>127000</xdr:colOff>
      <xdr:row>13</xdr:row>
      <xdr:rowOff>68882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63864"/>
          <a:ext cx="647700" cy="18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68882</xdr:rowOff>
    </xdr:from>
    <xdr:to>
      <xdr:col>26</xdr:col>
      <xdr:colOff>50800</xdr:colOff>
      <xdr:row>13</xdr:row>
      <xdr:rowOff>126307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45357"/>
          <a:ext cx="698500" cy="5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126307</xdr:rowOff>
    </xdr:from>
    <xdr:to>
      <xdr:col>22</xdr:col>
      <xdr:colOff>114300</xdr:colOff>
      <xdr:row>14</xdr:row>
      <xdr:rowOff>37625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02782"/>
          <a:ext cx="698500" cy="82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37625</xdr:rowOff>
    </xdr:from>
    <xdr:to>
      <xdr:col>18</xdr:col>
      <xdr:colOff>177800</xdr:colOff>
      <xdr:row>14</xdr:row>
      <xdr:rowOff>102814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5550"/>
          <a:ext cx="698500" cy="6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8039</xdr:rowOff>
    </xdr:from>
    <xdr:to>
      <xdr:col>29</xdr:col>
      <xdr:colOff>177800</xdr:colOff>
      <xdr:row>12</xdr:row>
      <xdr:rowOff>109639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1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24566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5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18082</xdr:rowOff>
    </xdr:from>
    <xdr:to>
      <xdr:col>26</xdr:col>
      <xdr:colOff>101600</xdr:colOff>
      <xdr:row>13</xdr:row>
      <xdr:rowOff>119682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94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129859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6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75507</xdr:rowOff>
    </xdr:from>
    <xdr:to>
      <xdr:col>22</xdr:col>
      <xdr:colOff>165100</xdr:colOff>
      <xdr:row>14</xdr:row>
      <xdr:rowOff>5657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5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15834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2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158275</xdr:rowOff>
    </xdr:from>
    <xdr:to>
      <xdr:col>19</xdr:col>
      <xdr:colOff>38100</xdr:colOff>
      <xdr:row>14</xdr:row>
      <xdr:rowOff>88425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98602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52014</xdr:rowOff>
    </xdr:from>
    <xdr:to>
      <xdr:col>15</xdr:col>
      <xdr:colOff>101600</xdr:colOff>
      <xdr:row>14</xdr:row>
      <xdr:rowOff>153614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163791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140906</xdr:rowOff>
    </xdr:from>
    <xdr:to>
      <xdr:col>29</xdr:col>
      <xdr:colOff>127000</xdr:colOff>
      <xdr:row>35</xdr:row>
      <xdr:rowOff>152497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1256"/>
          <a:ext cx="647700" cy="1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152497</xdr:rowOff>
    </xdr:from>
    <xdr:to>
      <xdr:col>26</xdr:col>
      <xdr:colOff>50800</xdr:colOff>
      <xdr:row>35</xdr:row>
      <xdr:rowOff>209029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62847"/>
          <a:ext cx="698500" cy="56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209029</xdr:rowOff>
    </xdr:from>
    <xdr:to>
      <xdr:col>22</xdr:col>
      <xdr:colOff>114300</xdr:colOff>
      <xdr:row>35</xdr:row>
      <xdr:rowOff>256594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9379"/>
          <a:ext cx="698500" cy="47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256594</xdr:rowOff>
    </xdr:from>
    <xdr:to>
      <xdr:col>18</xdr:col>
      <xdr:colOff>177800</xdr:colOff>
      <xdr:row>35</xdr:row>
      <xdr:rowOff>288171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6944"/>
          <a:ext cx="698500" cy="3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90106</xdr:rowOff>
    </xdr:from>
    <xdr:to>
      <xdr:col>29</xdr:col>
      <xdr:colOff>177800</xdr:colOff>
      <xdr:row>35</xdr:row>
      <xdr:rowOff>191706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278083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101697</xdr:rowOff>
    </xdr:from>
    <xdr:to>
      <xdr:col>26</xdr:col>
      <xdr:colOff>101600</xdr:colOff>
      <xdr:row>35</xdr:row>
      <xdr:rowOff>203297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2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213474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158229</xdr:rowOff>
    </xdr:from>
    <xdr:to>
      <xdr:col>22</xdr:col>
      <xdr:colOff>165100</xdr:colOff>
      <xdr:row>35</xdr:row>
      <xdr:rowOff>259829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8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270006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3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205794</xdr:rowOff>
    </xdr:from>
    <xdr:to>
      <xdr:col>19</xdr:col>
      <xdr:colOff>38100</xdr:colOff>
      <xdr:row>35</xdr:row>
      <xdr:rowOff>307394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317571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237371</xdr:rowOff>
    </xdr:from>
    <xdr:to>
      <xdr:col>15</xdr:col>
      <xdr:colOff>101600</xdr:colOff>
      <xdr:row>35</xdr:row>
      <xdr:rowOff>338971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6248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168489</xdr:rowOff>
    </xdr:from>
    <xdr:to>
      <xdr:col>24</xdr:col>
      <xdr:colOff>63500</xdr:colOff>
      <xdr:row>36</xdr:row>
      <xdr:rowOff>536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7789"/>
          <a:ext cx="838200" cy="17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167048</xdr:rowOff>
    </xdr:from>
    <xdr:to>
      <xdr:col>19</xdr:col>
      <xdr:colOff>177800</xdr:colOff>
      <xdr:row>36</xdr:row>
      <xdr:rowOff>536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6779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167048</xdr:rowOff>
    </xdr:from>
    <xdr:to>
      <xdr:col>15</xdr:col>
      <xdr:colOff>50800</xdr:colOff>
      <xdr:row>36</xdr:row>
      <xdr:rowOff>54615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7798"/>
          <a:ext cx="8890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54615</xdr:rowOff>
    </xdr:from>
    <xdr:to>
      <xdr:col>10</xdr:col>
      <xdr:colOff>114300</xdr:colOff>
      <xdr:row>36</xdr:row>
      <xdr:rowOff>88303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6815"/>
          <a:ext cx="889000" cy="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117689</xdr:rowOff>
    </xdr:from>
    <xdr:to>
      <xdr:col>24</xdr:col>
      <xdr:colOff>114300</xdr:colOff>
      <xdr:row>35</xdr:row>
      <xdr:rowOff>47839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140566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121186</xdr:rowOff>
    </xdr:from>
    <xdr:to>
      <xdr:col>20</xdr:col>
      <xdr:colOff>38100</xdr:colOff>
      <xdr:row>36</xdr:row>
      <xdr:rowOff>51336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67863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116248</xdr:rowOff>
    </xdr:from>
    <xdr:to>
      <xdr:col>15</xdr:col>
      <xdr:colOff>101600</xdr:colOff>
      <xdr:row>36</xdr:row>
      <xdr:rowOff>46398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62925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3815</xdr:rowOff>
    </xdr:from>
    <xdr:to>
      <xdr:col>10</xdr:col>
      <xdr:colOff>165100</xdr:colOff>
      <xdr:row>36</xdr:row>
      <xdr:rowOff>105415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121942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37503</xdr:rowOff>
    </xdr:from>
    <xdr:to>
      <xdr:col>6</xdr:col>
      <xdr:colOff>38100</xdr:colOff>
      <xdr:row>36</xdr:row>
      <xdr:rowOff>139103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155630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81513</xdr:rowOff>
    </xdr:from>
    <xdr:to>
      <xdr:col>24</xdr:col>
      <xdr:colOff>63500</xdr:colOff>
      <xdr:row>58</xdr:row>
      <xdr:rowOff>95114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5613"/>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95114</xdr:rowOff>
    </xdr:from>
    <xdr:to>
      <xdr:col>19</xdr:col>
      <xdr:colOff>177800</xdr:colOff>
      <xdr:row>58</xdr:row>
      <xdr:rowOff>107952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9214"/>
          <a:ext cx="8890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104103</xdr:rowOff>
    </xdr:from>
    <xdr:to>
      <xdr:col>15</xdr:col>
      <xdr:colOff>50800</xdr:colOff>
      <xdr:row>58</xdr:row>
      <xdr:rowOff>107952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48203"/>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104103</xdr:rowOff>
    </xdr:from>
    <xdr:to>
      <xdr:col>10</xdr:col>
      <xdr:colOff>114300</xdr:colOff>
      <xdr:row>58</xdr:row>
      <xdr:rowOff>128901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8203"/>
          <a:ext cx="889000" cy="2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30713</xdr:rowOff>
    </xdr:from>
    <xdr:to>
      <xdr:col>24</xdr:col>
      <xdr:colOff>114300</xdr:colOff>
      <xdr:row>58</xdr:row>
      <xdr:rowOff>132313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161540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44314</xdr:rowOff>
    </xdr:from>
    <xdr:to>
      <xdr:col>20</xdr:col>
      <xdr:colOff>38100</xdr:colOff>
      <xdr:row>58</xdr:row>
      <xdr:rowOff>145914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162441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57152</xdr:rowOff>
    </xdr:from>
    <xdr:to>
      <xdr:col>15</xdr:col>
      <xdr:colOff>101600</xdr:colOff>
      <xdr:row>58</xdr:row>
      <xdr:rowOff>158752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149879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53303</xdr:rowOff>
    </xdr:from>
    <xdr:to>
      <xdr:col>10</xdr:col>
      <xdr:colOff>165100</xdr:colOff>
      <xdr:row>58</xdr:row>
      <xdr:rowOff>154903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78101</xdr:rowOff>
    </xdr:from>
    <xdr:to>
      <xdr:col>6</xdr:col>
      <xdr:colOff>38100</xdr:colOff>
      <xdr:row>59</xdr:row>
      <xdr:rowOff>8251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24778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169430</xdr:rowOff>
    </xdr:from>
    <xdr:to>
      <xdr:col>24</xdr:col>
      <xdr:colOff>63500</xdr:colOff>
      <xdr:row>78</xdr:row>
      <xdr:rowOff>10731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1080"/>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10731</xdr:rowOff>
    </xdr:from>
    <xdr:to>
      <xdr:col>19</xdr:col>
      <xdr:colOff>177800</xdr:colOff>
      <xdr:row>78</xdr:row>
      <xdr:rowOff>32905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383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5207</xdr:rowOff>
    </xdr:from>
    <xdr:to>
      <xdr:col>15</xdr:col>
      <xdr:colOff>50800</xdr:colOff>
      <xdr:row>78</xdr:row>
      <xdr:rowOff>32905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8307"/>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4990</xdr:rowOff>
    </xdr:from>
    <xdr:to>
      <xdr:col>10</xdr:col>
      <xdr:colOff>114300</xdr:colOff>
      <xdr:row>78</xdr:row>
      <xdr:rowOff>5207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8090"/>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118630</xdr:rowOff>
    </xdr:from>
    <xdr:to>
      <xdr:col>24</xdr:col>
      <xdr:colOff>114300</xdr:colOff>
      <xdr:row>78</xdr:row>
      <xdr:rowOff>48780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97057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131381</xdr:rowOff>
    </xdr:from>
    <xdr:to>
      <xdr:col>20</xdr:col>
      <xdr:colOff>38100</xdr:colOff>
      <xdr:row>78</xdr:row>
      <xdr:rowOff>61531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52658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153555</xdr:rowOff>
    </xdr:from>
    <xdr:to>
      <xdr:col>15</xdr:col>
      <xdr:colOff>101600</xdr:colOff>
      <xdr:row>78</xdr:row>
      <xdr:rowOff>83705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125857</xdr:rowOff>
    </xdr:from>
    <xdr:to>
      <xdr:col>10</xdr:col>
      <xdr:colOff>165100</xdr:colOff>
      <xdr:row>78</xdr:row>
      <xdr:rowOff>56007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47134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125640</xdr:rowOff>
    </xdr:from>
    <xdr:to>
      <xdr:col>6</xdr:col>
      <xdr:colOff>38100</xdr:colOff>
      <xdr:row>78</xdr:row>
      <xdr:rowOff>55790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72317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29547</xdr:rowOff>
    </xdr:from>
    <xdr:to>
      <xdr:col>24</xdr:col>
      <xdr:colOff>63500</xdr:colOff>
      <xdr:row>97</xdr:row>
      <xdr:rowOff>55336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8747"/>
          <a:ext cx="838200" cy="1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55336</xdr:rowOff>
    </xdr:from>
    <xdr:to>
      <xdr:col>19</xdr:col>
      <xdr:colOff>177800</xdr:colOff>
      <xdr:row>97</xdr:row>
      <xdr:rowOff>156235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5986"/>
          <a:ext cx="889000" cy="10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156235</xdr:rowOff>
    </xdr:from>
    <xdr:to>
      <xdr:col>15</xdr:col>
      <xdr:colOff>50800</xdr:colOff>
      <xdr:row>98</xdr:row>
      <xdr:rowOff>27501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86885"/>
          <a:ext cx="889000" cy="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27501</xdr:rowOff>
    </xdr:from>
    <xdr:to>
      <xdr:col>10</xdr:col>
      <xdr:colOff>114300</xdr:colOff>
      <xdr:row>98</xdr:row>
      <xdr:rowOff>58187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9601"/>
          <a:ext cx="889000" cy="3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150197</xdr:rowOff>
    </xdr:from>
    <xdr:to>
      <xdr:col>24</xdr:col>
      <xdr:colOff>114300</xdr:colOff>
      <xdr:row>96</xdr:row>
      <xdr:rowOff>80347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4536</xdr:rowOff>
    </xdr:from>
    <xdr:to>
      <xdr:col>20</xdr:col>
      <xdr:colOff>38100</xdr:colOff>
      <xdr:row>97</xdr:row>
      <xdr:rowOff>106136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97263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105435</xdr:rowOff>
    </xdr:from>
    <xdr:to>
      <xdr:col>15</xdr:col>
      <xdr:colOff>101600</xdr:colOff>
      <xdr:row>98</xdr:row>
      <xdr:rowOff>35585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26712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148151</xdr:rowOff>
    </xdr:from>
    <xdr:to>
      <xdr:col>10</xdr:col>
      <xdr:colOff>165100</xdr:colOff>
      <xdr:row>98</xdr:row>
      <xdr:rowOff>78301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69428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7387</xdr:rowOff>
    </xdr:from>
    <xdr:to>
      <xdr:col>6</xdr:col>
      <xdr:colOff>38100</xdr:colOff>
      <xdr:row>98</xdr:row>
      <xdr:rowOff>108987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100114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154289</xdr:rowOff>
    </xdr:from>
    <xdr:to>
      <xdr:col>55</xdr:col>
      <xdr:colOff>0</xdr:colOff>
      <xdr:row>35</xdr:row>
      <xdr:rowOff>159493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55039"/>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137894</xdr:rowOff>
    </xdr:from>
    <xdr:to>
      <xdr:col>50</xdr:col>
      <xdr:colOff>114300</xdr:colOff>
      <xdr:row>35</xdr:row>
      <xdr:rowOff>154289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38644"/>
          <a:ext cx="889000" cy="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137894</xdr:rowOff>
    </xdr:from>
    <xdr:to>
      <xdr:col>45</xdr:col>
      <xdr:colOff>177800</xdr:colOff>
      <xdr:row>35</xdr:row>
      <xdr:rowOff>161356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38644"/>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165577</xdr:rowOff>
    </xdr:from>
    <xdr:to>
      <xdr:col>41</xdr:col>
      <xdr:colOff>50800</xdr:colOff>
      <xdr:row>35</xdr:row>
      <xdr:rowOff>161356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23427"/>
          <a:ext cx="889000" cy="3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108693</xdr:rowOff>
    </xdr:from>
    <xdr:to>
      <xdr:col>55</xdr:col>
      <xdr:colOff>50800</xdr:colOff>
      <xdr:row>36</xdr:row>
      <xdr:rowOff>38843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87120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103489</xdr:rowOff>
    </xdr:from>
    <xdr:to>
      <xdr:col>50</xdr:col>
      <xdr:colOff>165100</xdr:colOff>
      <xdr:row>36</xdr:row>
      <xdr:rowOff>33639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50166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7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87094</xdr:rowOff>
    </xdr:from>
    <xdr:to>
      <xdr:col>46</xdr:col>
      <xdr:colOff>38100</xdr:colOff>
      <xdr:row>36</xdr:row>
      <xdr:rowOff>17244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33771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110556</xdr:rowOff>
    </xdr:from>
    <xdr:to>
      <xdr:col>41</xdr:col>
      <xdr:colOff>101600</xdr:colOff>
      <xdr:row>36</xdr:row>
      <xdr:rowOff>40706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57233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8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114777</xdr:rowOff>
    </xdr:from>
    <xdr:to>
      <xdr:col>36</xdr:col>
      <xdr:colOff>165100</xdr:colOff>
      <xdr:row>34</xdr:row>
      <xdr:rowOff>44927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61454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63160</xdr:rowOff>
    </xdr:from>
    <xdr:to>
      <xdr:col>55</xdr:col>
      <xdr:colOff>0</xdr:colOff>
      <xdr:row>58</xdr:row>
      <xdr:rowOff>41235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35810"/>
          <a:ext cx="838200" cy="14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41235</xdr:rowOff>
    </xdr:from>
    <xdr:to>
      <xdr:col>50</xdr:col>
      <xdr:colOff>114300</xdr:colOff>
      <xdr:row>58</xdr:row>
      <xdr:rowOff>92840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85335"/>
          <a:ext cx="889000" cy="5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92840</xdr:rowOff>
    </xdr:from>
    <xdr:to>
      <xdr:col>45</xdr:col>
      <xdr:colOff>177800</xdr:colOff>
      <xdr:row>58</xdr:row>
      <xdr:rowOff>156046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6940"/>
          <a:ext cx="889000" cy="6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29215</xdr:rowOff>
    </xdr:from>
    <xdr:to>
      <xdr:col>41</xdr:col>
      <xdr:colOff>50800</xdr:colOff>
      <xdr:row>58</xdr:row>
      <xdr:rowOff>156046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73315"/>
          <a:ext cx="889000" cy="1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12360</xdr:rowOff>
    </xdr:from>
    <xdr:to>
      <xdr:col>55</xdr:col>
      <xdr:colOff>50800</xdr:colOff>
      <xdr:row>57</xdr:row>
      <xdr:rowOff>113960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35237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3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161885</xdr:rowOff>
    </xdr:from>
    <xdr:to>
      <xdr:col>50</xdr:col>
      <xdr:colOff>165100</xdr:colOff>
      <xdr:row>58</xdr:row>
      <xdr:rowOff>92035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108562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0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42040</xdr:rowOff>
    </xdr:from>
    <xdr:to>
      <xdr:col>46</xdr:col>
      <xdr:colOff>38100</xdr:colOff>
      <xdr:row>58</xdr:row>
      <xdr:rowOff>143640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160167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6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105246</xdr:rowOff>
    </xdr:from>
    <xdr:to>
      <xdr:col>41</xdr:col>
      <xdr:colOff>101600</xdr:colOff>
      <xdr:row>59</xdr:row>
      <xdr:rowOff>35396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26523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4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149865</xdr:rowOff>
    </xdr:from>
    <xdr:to>
      <xdr:col>36</xdr:col>
      <xdr:colOff>165100</xdr:colOff>
      <xdr:row>58</xdr:row>
      <xdr:rowOff>80015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96542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99124</xdr:rowOff>
    </xdr:from>
    <xdr:to>
      <xdr:col>55</xdr:col>
      <xdr:colOff>0</xdr:colOff>
      <xdr:row>78</xdr:row>
      <xdr:rowOff>137649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72224"/>
          <a:ext cx="838200" cy="3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94780</xdr:rowOff>
    </xdr:from>
    <xdr:to>
      <xdr:col>50</xdr:col>
      <xdr:colOff>114300</xdr:colOff>
      <xdr:row>78</xdr:row>
      <xdr:rowOff>99124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67880"/>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94780</xdr:rowOff>
    </xdr:from>
    <xdr:to>
      <xdr:col>45</xdr:col>
      <xdr:colOff>177800</xdr:colOff>
      <xdr:row>78</xdr:row>
      <xdr:rowOff>104877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788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1879</xdr:rowOff>
    </xdr:from>
    <xdr:to>
      <xdr:col>41</xdr:col>
      <xdr:colOff>50800</xdr:colOff>
      <xdr:row>78</xdr:row>
      <xdr:rowOff>104877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4979"/>
          <a:ext cx="889000" cy="10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86849</xdr:rowOff>
    </xdr:from>
    <xdr:to>
      <xdr:col>55</xdr:col>
      <xdr:colOff>50800</xdr:colOff>
      <xdr:row>79</xdr:row>
      <xdr:rowOff>16999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1776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48324</xdr:rowOff>
    </xdr:from>
    <xdr:to>
      <xdr:col>50</xdr:col>
      <xdr:colOff>165100</xdr:colOff>
      <xdr:row>78</xdr:row>
      <xdr:rowOff>149924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43980</xdr:rowOff>
    </xdr:from>
    <xdr:to>
      <xdr:col>46</xdr:col>
      <xdr:colOff>38100</xdr:colOff>
      <xdr:row>78</xdr:row>
      <xdr:rowOff>145580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136707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54077</xdr:rowOff>
    </xdr:from>
    <xdr:to>
      <xdr:col>41</xdr:col>
      <xdr:colOff>101600</xdr:colOff>
      <xdr:row>78</xdr:row>
      <xdr:rowOff>155677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146804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122529</xdr:rowOff>
    </xdr:from>
    <xdr:to>
      <xdr:col>36</xdr:col>
      <xdr:colOff>165100</xdr:colOff>
      <xdr:row>78</xdr:row>
      <xdr:rowOff>52679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69206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76546</xdr:rowOff>
    </xdr:from>
    <xdr:to>
      <xdr:col>55</xdr:col>
      <xdr:colOff>0</xdr:colOff>
      <xdr:row>97</xdr:row>
      <xdr:rowOff>39390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64296"/>
          <a:ext cx="838200" cy="3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39390</xdr:rowOff>
    </xdr:from>
    <xdr:to>
      <xdr:col>50</xdr:col>
      <xdr:colOff>114300</xdr:colOff>
      <xdr:row>97</xdr:row>
      <xdr:rowOff>128619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0040"/>
          <a:ext cx="889000" cy="8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128619</xdr:rowOff>
    </xdr:from>
    <xdr:to>
      <xdr:col>45</xdr:col>
      <xdr:colOff>177800</xdr:colOff>
      <xdr:row>98</xdr:row>
      <xdr:rowOff>62319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59269"/>
          <a:ext cx="889000" cy="10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107696</xdr:rowOff>
    </xdr:from>
    <xdr:to>
      <xdr:col>41</xdr:col>
      <xdr:colOff>50800</xdr:colOff>
      <xdr:row>98</xdr:row>
      <xdr:rowOff>62319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38346"/>
          <a:ext cx="889000" cy="1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25746</xdr:rowOff>
    </xdr:from>
    <xdr:to>
      <xdr:col>55</xdr:col>
      <xdr:colOff>50800</xdr:colOff>
      <xdr:row>95</xdr:row>
      <xdr:rowOff>127346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48623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160040</xdr:rowOff>
    </xdr:from>
    <xdr:to>
      <xdr:col>50</xdr:col>
      <xdr:colOff>165100</xdr:colOff>
      <xdr:row>97</xdr:row>
      <xdr:rowOff>90190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106717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3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77819</xdr:rowOff>
    </xdr:from>
    <xdr:to>
      <xdr:col>46</xdr:col>
      <xdr:colOff>38100</xdr:colOff>
      <xdr:row>98</xdr:row>
      <xdr:rowOff>7969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0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24496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11519</xdr:rowOff>
    </xdr:from>
    <xdr:to>
      <xdr:col>41</xdr:col>
      <xdr:colOff>101600</xdr:colOff>
      <xdr:row>98</xdr:row>
      <xdr:rowOff>113119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129646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56896</xdr:rowOff>
    </xdr:from>
    <xdr:to>
      <xdr:col>36</xdr:col>
      <xdr:colOff>165100</xdr:colOff>
      <xdr:row>97</xdr:row>
      <xdr:rowOff>158496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3573</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6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64162</xdr:rowOff>
    </xdr:from>
    <xdr:to>
      <xdr:col>85</xdr:col>
      <xdr:colOff>127000</xdr:colOff>
      <xdr:row>34</xdr:row>
      <xdr:rowOff>133592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893462"/>
          <a:ext cx="8382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133592</xdr:rowOff>
    </xdr:from>
    <xdr:to>
      <xdr:col>81</xdr:col>
      <xdr:colOff>50800</xdr:colOff>
      <xdr:row>38</xdr:row>
      <xdr:rowOff>128307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962892"/>
          <a:ext cx="889000" cy="6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93614</xdr:rowOff>
    </xdr:from>
    <xdr:to>
      <xdr:col>76</xdr:col>
      <xdr:colOff>114300</xdr:colOff>
      <xdr:row>38</xdr:row>
      <xdr:rowOff>128307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8714"/>
          <a:ext cx="889000" cy="3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91859</xdr:rowOff>
    </xdr:from>
    <xdr:to>
      <xdr:col>71</xdr:col>
      <xdr:colOff>177800</xdr:colOff>
      <xdr:row>38</xdr:row>
      <xdr:rowOff>93614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06959"/>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13362</xdr:rowOff>
    </xdr:from>
    <xdr:to>
      <xdr:col>85</xdr:col>
      <xdr:colOff>177800</xdr:colOff>
      <xdr:row>34</xdr:row>
      <xdr:rowOff>114962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8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36239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6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82792</xdr:rowOff>
    </xdr:from>
    <xdr:to>
      <xdr:col>81</xdr:col>
      <xdr:colOff>101600</xdr:colOff>
      <xdr:row>35</xdr:row>
      <xdr:rowOff>12942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9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29469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6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77507</xdr:rowOff>
    </xdr:from>
    <xdr:to>
      <xdr:col>76</xdr:col>
      <xdr:colOff>165100</xdr:colOff>
      <xdr:row>39</xdr:row>
      <xdr:rowOff>7657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170234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42814</xdr:rowOff>
    </xdr:from>
    <xdr:to>
      <xdr:col>72</xdr:col>
      <xdr:colOff>38100</xdr:colOff>
      <xdr:row>38</xdr:row>
      <xdr:rowOff>144414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135541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41059</xdr:rowOff>
    </xdr:from>
    <xdr:to>
      <xdr:col>67</xdr:col>
      <xdr:colOff>101600</xdr:colOff>
      <xdr:row>38</xdr:row>
      <xdr:rowOff>142659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133786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48706</xdr:rowOff>
    </xdr:from>
    <xdr:to>
      <xdr:col>85</xdr:col>
      <xdr:colOff>127000</xdr:colOff>
      <xdr:row>73</xdr:row>
      <xdr:rowOff>71069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564556"/>
          <a:ext cx="8382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56176</xdr:rowOff>
    </xdr:from>
    <xdr:to>
      <xdr:col>81</xdr:col>
      <xdr:colOff>50800</xdr:colOff>
      <xdr:row>73</xdr:row>
      <xdr:rowOff>71069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400576"/>
          <a:ext cx="889000" cy="18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56176</xdr:rowOff>
    </xdr:from>
    <xdr:to>
      <xdr:col>76</xdr:col>
      <xdr:colOff>114300</xdr:colOff>
      <xdr:row>72</xdr:row>
      <xdr:rowOff>121600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400576"/>
          <a:ext cx="889000" cy="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121600</xdr:rowOff>
    </xdr:from>
    <xdr:to>
      <xdr:col>71</xdr:col>
      <xdr:colOff>177800</xdr:colOff>
      <xdr:row>73</xdr:row>
      <xdr:rowOff>126561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466000"/>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169356</xdr:rowOff>
    </xdr:from>
    <xdr:to>
      <xdr:col>85</xdr:col>
      <xdr:colOff>177800</xdr:colOff>
      <xdr:row>73</xdr:row>
      <xdr:rowOff>99506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5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20783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36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20269</xdr:rowOff>
    </xdr:from>
    <xdr:to>
      <xdr:col>81</xdr:col>
      <xdr:colOff>101600</xdr:colOff>
      <xdr:row>73</xdr:row>
      <xdr:rowOff>121869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138396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3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5376</xdr:rowOff>
    </xdr:from>
    <xdr:to>
      <xdr:col>76</xdr:col>
      <xdr:colOff>165100</xdr:colOff>
      <xdr:row>72</xdr:row>
      <xdr:rowOff>106976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3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123503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12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70800</xdr:rowOff>
    </xdr:from>
    <xdr:to>
      <xdr:col>72</xdr:col>
      <xdr:colOff>38100</xdr:colOff>
      <xdr:row>73</xdr:row>
      <xdr:rowOff>950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4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17477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1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75761</xdr:rowOff>
    </xdr:from>
    <xdr:to>
      <xdr:col>67</xdr:col>
      <xdr:colOff>101600</xdr:colOff>
      <xdr:row>74</xdr:row>
      <xdr:rowOff>5911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22438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36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53465</xdr:rowOff>
    </xdr:from>
    <xdr:to>
      <xdr:col>85</xdr:col>
      <xdr:colOff>127000</xdr:colOff>
      <xdr:row>99</xdr:row>
      <xdr:rowOff>54358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27015"/>
          <a:ext cx="8382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41077</xdr:rowOff>
    </xdr:from>
    <xdr:to>
      <xdr:col>81</xdr:col>
      <xdr:colOff>50800</xdr:colOff>
      <xdr:row>99</xdr:row>
      <xdr:rowOff>53465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14627"/>
          <a:ext cx="8890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41077</xdr:rowOff>
    </xdr:from>
    <xdr:to>
      <xdr:col>76</xdr:col>
      <xdr:colOff>114300</xdr:colOff>
      <xdr:row>99</xdr:row>
      <xdr:rowOff>47830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14627"/>
          <a:ext cx="8890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100878</xdr:rowOff>
    </xdr:from>
    <xdr:to>
      <xdr:col>71</xdr:col>
      <xdr:colOff>177800</xdr:colOff>
      <xdr:row>99</xdr:row>
      <xdr:rowOff>47830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02978"/>
          <a:ext cx="889000" cy="1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3558</xdr:rowOff>
    </xdr:from>
    <xdr:to>
      <xdr:col>85</xdr:col>
      <xdr:colOff>177800</xdr:colOff>
      <xdr:row>99</xdr:row>
      <xdr:rowOff>105158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2665</xdr:rowOff>
    </xdr:from>
    <xdr:to>
      <xdr:col>81</xdr:col>
      <xdr:colOff>101600</xdr:colOff>
      <xdr:row>99</xdr:row>
      <xdr:rowOff>104265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95392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161727</xdr:rowOff>
    </xdr:from>
    <xdr:to>
      <xdr:col>76</xdr:col>
      <xdr:colOff>165100</xdr:colOff>
      <xdr:row>99</xdr:row>
      <xdr:rowOff>91877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83004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168480</xdr:rowOff>
    </xdr:from>
    <xdr:to>
      <xdr:col>72</xdr:col>
      <xdr:colOff>38100</xdr:colOff>
      <xdr:row>99</xdr:row>
      <xdr:rowOff>98630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89757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50078</xdr:rowOff>
    </xdr:from>
    <xdr:to>
      <xdr:col>67</xdr:col>
      <xdr:colOff>101600</xdr:colOff>
      <xdr:row>98</xdr:row>
      <xdr:rowOff>151678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168205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2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23702</xdr:rowOff>
    </xdr:from>
    <xdr:to>
      <xdr:col>116</xdr:col>
      <xdr:colOff>63500</xdr:colOff>
      <xdr:row>38</xdr:row>
      <xdr:rowOff>107859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38802"/>
          <a:ext cx="8382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107859</xdr:rowOff>
    </xdr:from>
    <xdr:to>
      <xdr:col>111</xdr:col>
      <xdr:colOff>177800</xdr:colOff>
      <xdr:row>38</xdr:row>
      <xdr:rowOff>111582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2295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111582</xdr:rowOff>
    </xdr:from>
    <xdr:to>
      <xdr:col>107</xdr:col>
      <xdr:colOff>50800</xdr:colOff>
      <xdr:row>38</xdr:row>
      <xdr:rowOff>137806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26682"/>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137806</xdr:rowOff>
    </xdr:from>
    <xdr:to>
      <xdr:col>102</xdr:col>
      <xdr:colOff>114300</xdr:colOff>
      <xdr:row>38</xdr:row>
      <xdr:rowOff>147309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290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144352</xdr:rowOff>
    </xdr:from>
    <xdr:to>
      <xdr:col>116</xdr:col>
      <xdr:colOff>114300</xdr:colOff>
      <xdr:row>38</xdr:row>
      <xdr:rowOff>74502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167229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57059</xdr:rowOff>
    </xdr:from>
    <xdr:to>
      <xdr:col>112</xdr:col>
      <xdr:colOff>38100</xdr:colOff>
      <xdr:row>38</xdr:row>
      <xdr:rowOff>158659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7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4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60782</xdr:rowOff>
    </xdr:from>
    <xdr:to>
      <xdr:col>107</xdr:col>
      <xdr:colOff>101600</xdr:colOff>
      <xdr:row>38</xdr:row>
      <xdr:rowOff>162382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87006</xdr:rowOff>
    </xdr:from>
    <xdr:to>
      <xdr:col>102</xdr:col>
      <xdr:colOff>165100</xdr:colOff>
      <xdr:row>39</xdr:row>
      <xdr:rowOff>17156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33683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7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96509</xdr:rowOff>
    </xdr:from>
    <xdr:to>
      <xdr:col>98</xdr:col>
      <xdr:colOff>38100</xdr:colOff>
      <xdr:row>39</xdr:row>
      <xdr:rowOff>26659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43186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38430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3980"/>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38430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398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159080</xdr:rowOff>
    </xdr:from>
    <xdr:to>
      <xdr:col>112</xdr:col>
      <xdr:colOff>38100</xdr:colOff>
      <xdr:row>59</xdr:row>
      <xdr:rowOff>89230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80357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44374</xdr:rowOff>
    </xdr:from>
    <xdr:to>
      <xdr:col>116</xdr:col>
      <xdr:colOff>63500</xdr:colOff>
      <xdr:row>72</xdr:row>
      <xdr:rowOff>141708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388774"/>
          <a:ext cx="838200" cy="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44374</xdr:rowOff>
    </xdr:from>
    <xdr:to>
      <xdr:col>111</xdr:col>
      <xdr:colOff>177800</xdr:colOff>
      <xdr:row>72</xdr:row>
      <xdr:rowOff>50840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88774"/>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50840</xdr:rowOff>
    </xdr:from>
    <xdr:to>
      <xdr:col>107</xdr:col>
      <xdr:colOff>50800</xdr:colOff>
      <xdr:row>72</xdr:row>
      <xdr:rowOff>106325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395240"/>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42398</xdr:rowOff>
    </xdr:from>
    <xdr:to>
      <xdr:col>102</xdr:col>
      <xdr:colOff>114300</xdr:colOff>
      <xdr:row>72</xdr:row>
      <xdr:rowOff>106325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86798"/>
          <a:ext cx="889000" cy="6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90908</xdr:rowOff>
    </xdr:from>
    <xdr:to>
      <xdr:col>116</xdr:col>
      <xdr:colOff>114300</xdr:colOff>
      <xdr:row>73</xdr:row>
      <xdr:rowOff>21058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113785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165024</xdr:rowOff>
    </xdr:from>
    <xdr:to>
      <xdr:col>112</xdr:col>
      <xdr:colOff>38100</xdr:colOff>
      <xdr:row>72</xdr:row>
      <xdr:rowOff>95174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111701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11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40</xdr:rowOff>
    </xdr:from>
    <xdr:to>
      <xdr:col>107</xdr:col>
      <xdr:colOff>101600</xdr:colOff>
      <xdr:row>72</xdr:row>
      <xdr:rowOff>101640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118167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1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55525</xdr:rowOff>
    </xdr:from>
    <xdr:to>
      <xdr:col>102</xdr:col>
      <xdr:colOff>165100</xdr:colOff>
      <xdr:row>72</xdr:row>
      <xdr:rowOff>157125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2202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163048</xdr:rowOff>
    </xdr:from>
    <xdr:to>
      <xdr:col>98</xdr:col>
      <xdr:colOff>38100</xdr:colOff>
      <xdr:row>72</xdr:row>
      <xdr:rowOff>93198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109725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1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住民一人当たりのコストとして、前年度に引き続き、人件費、普通建設事業費、公債費が主に類似団体や県内平均と比較しても高い状況にある。また、令和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年度豪雨災害の復旧が完了していないため、災害復旧事業費においては類似団体との差が大きくなっている。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人件費は、類似団体との差が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ポイントの悪化となった。類似団体より数値が高い理由は、人口数は減少傾向にあるものの、町域が広大であるために大胆な減数を行いにくいことに起因しており、人口数に対し職員数が多いためである。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人件費が増加しているのは、会計年度任用職員への勤勉手当の支給開始や給料の増額に伴うものである。普通建設事業については、町道改良工事や給食センターの整備などの大型事業が継続しているためであり、前年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％の増加となっている。また普通建設事業の増加に伴い、借入額も大幅に増加し、今後公債費については、現状以上に増加する見込みである。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繰出金については高齢化が進む当町において、後期高齢者医療や介護保険事業に対する繰出額が多くなり、投資及び出資金については、企業会計の法適用化のため前年と比較して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については横ばいが続いており、公共施設の維持については人口減少の中で従来通りの規模を維持する必要があるのかどうか、公共施設総合管理計画の着実な実行により適切な負担を考えていく必要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和歌山県紀美野町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7,711
7,644
128.34
11,069,316
10,387,035
648,905
4,799,742
8,104,497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8763</xdr:rowOff>
    </xdr:from>
    <xdr:to>
      <xdr:col>24</xdr:col>
      <xdr:colOff>63500</xdr:colOff>
      <xdr:row>36</xdr:row>
      <xdr:rowOff>147066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963"/>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147066</xdr:rowOff>
    </xdr:from>
    <xdr:to>
      <xdr:col>19</xdr:col>
      <xdr:colOff>177800</xdr:colOff>
      <xdr:row>37</xdr:row>
      <xdr:rowOff>56769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9266"/>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xdr:rowOff>
    </xdr:from>
    <xdr:to>
      <xdr:col>15</xdr:col>
      <xdr:colOff>50800</xdr:colOff>
      <xdr:row>37</xdr:row>
      <xdr:rowOff>56769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5334"/>
          <a:ext cx="889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135890</xdr:rowOff>
    </xdr:from>
    <xdr:to>
      <xdr:col>10</xdr:col>
      <xdr:colOff>114300</xdr:colOff>
      <xdr:row>37</xdr:row>
      <xdr:rowOff>11684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809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129413</xdr:rowOff>
    </xdr:from>
    <xdr:to>
      <xdr:col>24</xdr:col>
      <xdr:colOff>114300</xdr:colOff>
      <xdr:row>36</xdr:row>
      <xdr:rowOff>59563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107840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96266</xdr:rowOff>
    </xdr:from>
    <xdr:to>
      <xdr:col>20</xdr:col>
      <xdr:colOff>38100</xdr:colOff>
      <xdr:row>37</xdr:row>
      <xdr:rowOff>26416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17543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5969</xdr:rowOff>
    </xdr:from>
    <xdr:to>
      <xdr:col>15</xdr:col>
      <xdr:colOff>101600</xdr:colOff>
      <xdr:row>37</xdr:row>
      <xdr:rowOff>107569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132334</xdr:rowOff>
    </xdr:from>
    <xdr:to>
      <xdr:col>10</xdr:col>
      <xdr:colOff>165100</xdr:colOff>
      <xdr:row>37</xdr:row>
      <xdr:rowOff>62484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53611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65533</xdr:rowOff>
    </xdr:from>
    <xdr:to>
      <xdr:col>24</xdr:col>
      <xdr:colOff>63500</xdr:colOff>
      <xdr:row>58</xdr:row>
      <xdr:rowOff>70110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09633"/>
          <a:ext cx="8382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61149</xdr:rowOff>
    </xdr:from>
    <xdr:to>
      <xdr:col>19</xdr:col>
      <xdr:colOff>177800</xdr:colOff>
      <xdr:row>58</xdr:row>
      <xdr:rowOff>65533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5249"/>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61149</xdr:rowOff>
    </xdr:from>
    <xdr:to>
      <xdr:col>15</xdr:col>
      <xdr:colOff>50800</xdr:colOff>
      <xdr:row>58</xdr:row>
      <xdr:rowOff>78190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5249"/>
          <a:ext cx="8890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140935</xdr:rowOff>
    </xdr:from>
    <xdr:to>
      <xdr:col>10</xdr:col>
      <xdr:colOff>114300</xdr:colOff>
      <xdr:row>58</xdr:row>
      <xdr:rowOff>78190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13585"/>
          <a:ext cx="889000" cy="10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19310</xdr:rowOff>
    </xdr:from>
    <xdr:to>
      <xdr:col>24</xdr:col>
      <xdr:colOff>114300</xdr:colOff>
      <xdr:row>58</xdr:row>
      <xdr:rowOff>120910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14733</xdr:rowOff>
    </xdr:from>
    <xdr:to>
      <xdr:col>20</xdr:col>
      <xdr:colOff>38100</xdr:colOff>
      <xdr:row>58</xdr:row>
      <xdr:rowOff>116333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107460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10349</xdr:rowOff>
    </xdr:from>
    <xdr:to>
      <xdr:col>15</xdr:col>
      <xdr:colOff>101600</xdr:colOff>
      <xdr:row>58</xdr:row>
      <xdr:rowOff>111949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103076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27390</xdr:rowOff>
    </xdr:from>
    <xdr:to>
      <xdr:col>10</xdr:col>
      <xdr:colOff>165100</xdr:colOff>
      <xdr:row>58</xdr:row>
      <xdr:rowOff>128990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90135</xdr:rowOff>
    </xdr:from>
    <xdr:to>
      <xdr:col>6</xdr:col>
      <xdr:colOff>38100</xdr:colOff>
      <xdr:row>58</xdr:row>
      <xdr:rowOff>20285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36812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3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20417</xdr:rowOff>
    </xdr:from>
    <xdr:to>
      <xdr:col>24</xdr:col>
      <xdr:colOff>63500</xdr:colOff>
      <xdr:row>75</xdr:row>
      <xdr:rowOff>105997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9167"/>
          <a:ext cx="838200" cy="8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105997</xdr:rowOff>
    </xdr:from>
    <xdr:to>
      <xdr:col>19</xdr:col>
      <xdr:colOff>177800</xdr:colOff>
      <xdr:row>76</xdr:row>
      <xdr:rowOff>76141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4747"/>
          <a:ext cx="889000" cy="14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76141</xdr:rowOff>
    </xdr:from>
    <xdr:to>
      <xdr:col>15</xdr:col>
      <xdr:colOff>50800</xdr:colOff>
      <xdr:row>76</xdr:row>
      <xdr:rowOff>125519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06341"/>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125519</xdr:rowOff>
    </xdr:from>
    <xdr:to>
      <xdr:col>10</xdr:col>
      <xdr:colOff>114300</xdr:colOff>
      <xdr:row>78</xdr:row>
      <xdr:rowOff>8133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5719"/>
          <a:ext cx="889000" cy="2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141067</xdr:rowOff>
    </xdr:from>
    <xdr:to>
      <xdr:col>24</xdr:col>
      <xdr:colOff>114300</xdr:colOff>
      <xdr:row>75</xdr:row>
      <xdr:rowOff>71217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163944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55197</xdr:rowOff>
    </xdr:from>
    <xdr:to>
      <xdr:col>20</xdr:col>
      <xdr:colOff>38100</xdr:colOff>
      <xdr:row>75</xdr:row>
      <xdr:rowOff>156797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1874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25341</xdr:rowOff>
    </xdr:from>
    <xdr:to>
      <xdr:col>15</xdr:col>
      <xdr:colOff>101600</xdr:colOff>
      <xdr:row>76</xdr:row>
      <xdr:rowOff>126941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143469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74719</xdr:rowOff>
    </xdr:from>
    <xdr:to>
      <xdr:col>10</xdr:col>
      <xdr:colOff>165100</xdr:colOff>
      <xdr:row>77</xdr:row>
      <xdr:rowOff>4869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8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128783</xdr:rowOff>
    </xdr:from>
    <xdr:to>
      <xdr:col>6</xdr:col>
      <xdr:colOff>38100</xdr:colOff>
      <xdr:row>78</xdr:row>
      <xdr:rowOff>58933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130090</xdr:rowOff>
    </xdr:from>
    <xdr:to>
      <xdr:col>24</xdr:col>
      <xdr:colOff>63500</xdr:colOff>
      <xdr:row>95</xdr:row>
      <xdr:rowOff>8279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46390"/>
          <a:ext cx="8382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5333</xdr:rowOff>
    </xdr:from>
    <xdr:to>
      <xdr:col>19</xdr:col>
      <xdr:colOff>177800</xdr:colOff>
      <xdr:row>95</xdr:row>
      <xdr:rowOff>8279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293083"/>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5333</xdr:rowOff>
    </xdr:from>
    <xdr:to>
      <xdr:col>15</xdr:col>
      <xdr:colOff>50800</xdr:colOff>
      <xdr:row>95</xdr:row>
      <xdr:rowOff>39294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293083"/>
          <a:ext cx="8890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39294</xdr:rowOff>
    </xdr:from>
    <xdr:to>
      <xdr:col>10</xdr:col>
      <xdr:colOff>114300</xdr:colOff>
      <xdr:row>95</xdr:row>
      <xdr:rowOff>50020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27044"/>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79290</xdr:rowOff>
    </xdr:from>
    <xdr:to>
      <xdr:col>24</xdr:col>
      <xdr:colOff>114300</xdr:colOff>
      <xdr:row>95</xdr:row>
      <xdr:rowOff>9440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102167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4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128929</xdr:rowOff>
    </xdr:from>
    <xdr:to>
      <xdr:col>20</xdr:col>
      <xdr:colOff>38100</xdr:colOff>
      <xdr:row>95</xdr:row>
      <xdr:rowOff>59079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75606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2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125983</xdr:rowOff>
    </xdr:from>
    <xdr:to>
      <xdr:col>15</xdr:col>
      <xdr:colOff>101600</xdr:colOff>
      <xdr:row>95</xdr:row>
      <xdr:rowOff>56133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72660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1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159944</xdr:rowOff>
    </xdr:from>
    <xdr:to>
      <xdr:col>10</xdr:col>
      <xdr:colOff>165100</xdr:colOff>
      <xdr:row>95</xdr:row>
      <xdr:rowOff>90094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106621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170670</xdr:rowOff>
    </xdr:from>
    <xdr:to>
      <xdr:col>6</xdr:col>
      <xdr:colOff>38100</xdr:colOff>
      <xdr:row>95</xdr:row>
      <xdr:rowOff>100820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117347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6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62083</xdr:rowOff>
    </xdr:from>
    <xdr:to>
      <xdr:col>55</xdr:col>
      <xdr:colOff>0</xdr:colOff>
      <xdr:row>56</xdr:row>
      <xdr:rowOff>72522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63283"/>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62083</xdr:rowOff>
    </xdr:from>
    <xdr:to>
      <xdr:col>50</xdr:col>
      <xdr:colOff>114300</xdr:colOff>
      <xdr:row>56</xdr:row>
      <xdr:rowOff>107452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63283"/>
          <a:ext cx="889000" cy="4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107452</xdr:rowOff>
    </xdr:from>
    <xdr:to>
      <xdr:col>45</xdr:col>
      <xdr:colOff>177800</xdr:colOff>
      <xdr:row>56</xdr:row>
      <xdr:rowOff>145925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08652"/>
          <a:ext cx="889000" cy="3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145925</xdr:rowOff>
    </xdr:from>
    <xdr:to>
      <xdr:col>41</xdr:col>
      <xdr:colOff>50800</xdr:colOff>
      <xdr:row>57</xdr:row>
      <xdr:rowOff>89195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47125"/>
          <a:ext cx="889000" cy="1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21722</xdr:rowOff>
    </xdr:from>
    <xdr:to>
      <xdr:col>55</xdr:col>
      <xdr:colOff>50800</xdr:colOff>
      <xdr:row>56</xdr:row>
      <xdr:rowOff>123322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44599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11283</xdr:rowOff>
    </xdr:from>
    <xdr:to>
      <xdr:col>50</xdr:col>
      <xdr:colOff>165100</xdr:colOff>
      <xdr:row>56</xdr:row>
      <xdr:rowOff>112883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8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56652</xdr:rowOff>
    </xdr:from>
    <xdr:to>
      <xdr:col>46</xdr:col>
      <xdr:colOff>38100</xdr:colOff>
      <xdr:row>56</xdr:row>
      <xdr:rowOff>158252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95125</xdr:rowOff>
    </xdr:from>
    <xdr:to>
      <xdr:col>41</xdr:col>
      <xdr:colOff>101600</xdr:colOff>
      <xdr:row>57</xdr:row>
      <xdr:rowOff>25275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38395</xdr:rowOff>
    </xdr:from>
    <xdr:to>
      <xdr:col>36</xdr:col>
      <xdr:colOff>165100</xdr:colOff>
      <xdr:row>57</xdr:row>
      <xdr:rowOff>139995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131122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32062</xdr:rowOff>
    </xdr:from>
    <xdr:to>
      <xdr:col>55</xdr:col>
      <xdr:colOff>0</xdr:colOff>
      <xdr:row>79</xdr:row>
      <xdr:rowOff>56271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76612"/>
          <a:ext cx="8382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22611</xdr:rowOff>
    </xdr:from>
    <xdr:to>
      <xdr:col>50</xdr:col>
      <xdr:colOff>114300</xdr:colOff>
      <xdr:row>79</xdr:row>
      <xdr:rowOff>32062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7161"/>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166091</xdr:rowOff>
    </xdr:from>
    <xdr:to>
      <xdr:col>45</xdr:col>
      <xdr:colOff>177800</xdr:colOff>
      <xdr:row>79</xdr:row>
      <xdr:rowOff>22611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39191"/>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166091</xdr:rowOff>
    </xdr:from>
    <xdr:to>
      <xdr:col>41</xdr:col>
      <xdr:colOff>50800</xdr:colOff>
      <xdr:row>79</xdr:row>
      <xdr:rowOff>24426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39191"/>
          <a:ext cx="889000" cy="2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5471</xdr:rowOff>
    </xdr:from>
    <xdr:to>
      <xdr:col>55</xdr:col>
      <xdr:colOff>50800</xdr:colOff>
      <xdr:row>79</xdr:row>
      <xdr:rowOff>107071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5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91848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152712</xdr:rowOff>
    </xdr:from>
    <xdr:to>
      <xdr:col>50</xdr:col>
      <xdr:colOff>165100</xdr:colOff>
      <xdr:row>79</xdr:row>
      <xdr:rowOff>82862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73989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143261</xdr:rowOff>
    </xdr:from>
    <xdr:to>
      <xdr:col>46</xdr:col>
      <xdr:colOff>38100</xdr:colOff>
      <xdr:row>79</xdr:row>
      <xdr:rowOff>73411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64538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115291</xdr:rowOff>
    </xdr:from>
    <xdr:to>
      <xdr:col>41</xdr:col>
      <xdr:colOff>101600</xdr:colOff>
      <xdr:row>79</xdr:row>
      <xdr:rowOff>45441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36568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145076</xdr:rowOff>
    </xdr:from>
    <xdr:to>
      <xdr:col>36</xdr:col>
      <xdr:colOff>165100</xdr:colOff>
      <xdr:row>79</xdr:row>
      <xdr:rowOff>75226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66353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1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4883</xdr:rowOff>
    </xdr:from>
    <xdr:to>
      <xdr:col>55</xdr:col>
      <xdr:colOff>0</xdr:colOff>
      <xdr:row>97</xdr:row>
      <xdr:rowOff>79496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5533"/>
          <a:ext cx="8382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73609</xdr:rowOff>
    </xdr:from>
    <xdr:to>
      <xdr:col>50</xdr:col>
      <xdr:colOff>114300</xdr:colOff>
      <xdr:row>97</xdr:row>
      <xdr:rowOff>79496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04259"/>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73609</xdr:rowOff>
    </xdr:from>
    <xdr:to>
      <xdr:col>45</xdr:col>
      <xdr:colOff>177800</xdr:colOff>
      <xdr:row>97</xdr:row>
      <xdr:rowOff>108951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04259"/>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108951</xdr:rowOff>
    </xdr:from>
    <xdr:to>
      <xdr:col>41</xdr:col>
      <xdr:colOff>50800</xdr:colOff>
      <xdr:row>97</xdr:row>
      <xdr:rowOff>109192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960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125533</xdr:rowOff>
    </xdr:from>
    <xdr:to>
      <xdr:col>55</xdr:col>
      <xdr:colOff>50800</xdr:colOff>
      <xdr:row>97</xdr:row>
      <xdr:rowOff>55683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148410</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28696</xdr:rowOff>
    </xdr:from>
    <xdr:to>
      <xdr:col>50</xdr:col>
      <xdr:colOff>165100</xdr:colOff>
      <xdr:row>97</xdr:row>
      <xdr:rowOff>130296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146823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3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22809</xdr:rowOff>
    </xdr:from>
    <xdr:to>
      <xdr:col>46</xdr:col>
      <xdr:colOff>38100</xdr:colOff>
      <xdr:row>97</xdr:row>
      <xdr:rowOff>124409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140936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2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58151</xdr:rowOff>
    </xdr:from>
    <xdr:to>
      <xdr:col>41</xdr:col>
      <xdr:colOff>101600</xdr:colOff>
      <xdr:row>97</xdr:row>
      <xdr:rowOff>159751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150878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58392</xdr:rowOff>
    </xdr:from>
    <xdr:to>
      <xdr:col>36</xdr:col>
      <xdr:colOff>165100</xdr:colOff>
      <xdr:row>97</xdr:row>
      <xdr:rowOff>159992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151119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61464</xdr:rowOff>
    </xdr:from>
    <xdr:to>
      <xdr:col>85</xdr:col>
      <xdr:colOff>127000</xdr:colOff>
      <xdr:row>35</xdr:row>
      <xdr:rowOff>115880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90764"/>
          <a:ext cx="838200" cy="2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115880</xdr:rowOff>
    </xdr:from>
    <xdr:to>
      <xdr:col>81</xdr:col>
      <xdr:colOff>50800</xdr:colOff>
      <xdr:row>36</xdr:row>
      <xdr:rowOff>143472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16630"/>
          <a:ext cx="889000" cy="19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143472</xdr:rowOff>
    </xdr:from>
    <xdr:to>
      <xdr:col>76</xdr:col>
      <xdr:colOff>114300</xdr:colOff>
      <xdr:row>37</xdr:row>
      <xdr:rowOff>56654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15672"/>
          <a:ext cx="889000" cy="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91639</xdr:rowOff>
    </xdr:from>
    <xdr:to>
      <xdr:col>71</xdr:col>
      <xdr:colOff>177800</xdr:colOff>
      <xdr:row>37</xdr:row>
      <xdr:rowOff>56654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63839"/>
          <a:ext cx="889000" cy="13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10664</xdr:rowOff>
    </xdr:from>
    <xdr:to>
      <xdr:col>85</xdr:col>
      <xdr:colOff>177800</xdr:colOff>
      <xdr:row>34</xdr:row>
      <xdr:rowOff>112264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33541</xdr:rowOff>
    </xdr:from>
    <xdr:ext cx="599010"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65080</xdr:rowOff>
    </xdr:from>
    <xdr:to>
      <xdr:col>81</xdr:col>
      <xdr:colOff>101600</xdr:colOff>
      <xdr:row>35</xdr:row>
      <xdr:rowOff>166680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11757</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181795" y="584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92672</xdr:rowOff>
    </xdr:from>
    <xdr:to>
      <xdr:col>76</xdr:col>
      <xdr:colOff>165100</xdr:colOff>
      <xdr:row>37</xdr:row>
      <xdr:rowOff>22822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39349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5854</xdr:rowOff>
    </xdr:from>
    <xdr:to>
      <xdr:col>72</xdr:col>
      <xdr:colOff>38100</xdr:colOff>
      <xdr:row>37</xdr:row>
      <xdr:rowOff>107454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123981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40839</xdr:rowOff>
    </xdr:from>
    <xdr:to>
      <xdr:col>67</xdr:col>
      <xdr:colOff>101600</xdr:colOff>
      <xdr:row>36</xdr:row>
      <xdr:rowOff>142439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158966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18503</xdr:rowOff>
    </xdr:from>
    <xdr:to>
      <xdr:col>85</xdr:col>
      <xdr:colOff>127000</xdr:colOff>
      <xdr:row>58</xdr:row>
      <xdr:rowOff>26857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19703"/>
          <a:ext cx="838200" cy="35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26857</xdr:rowOff>
    </xdr:from>
    <xdr:to>
      <xdr:col>81</xdr:col>
      <xdr:colOff>50800</xdr:colOff>
      <xdr:row>58</xdr:row>
      <xdr:rowOff>49292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7095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44661</xdr:rowOff>
    </xdr:from>
    <xdr:to>
      <xdr:col>76</xdr:col>
      <xdr:colOff>114300</xdr:colOff>
      <xdr:row>58</xdr:row>
      <xdr:rowOff>49292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8761"/>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649</xdr:rowOff>
    </xdr:from>
    <xdr:to>
      <xdr:col>71</xdr:col>
      <xdr:colOff>177800</xdr:colOff>
      <xdr:row>58</xdr:row>
      <xdr:rowOff>44661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73299"/>
          <a:ext cx="889000" cy="2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139153</xdr:rowOff>
    </xdr:from>
    <xdr:to>
      <xdr:col>85</xdr:col>
      <xdr:colOff>177800</xdr:colOff>
      <xdr:row>56</xdr:row>
      <xdr:rowOff>69303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5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162030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147507</xdr:rowOff>
    </xdr:from>
    <xdr:to>
      <xdr:col>81</xdr:col>
      <xdr:colOff>101600</xdr:colOff>
      <xdr:row>58</xdr:row>
      <xdr:rowOff>77657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68784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1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169942</xdr:rowOff>
    </xdr:from>
    <xdr:to>
      <xdr:col>76</xdr:col>
      <xdr:colOff>165100</xdr:colOff>
      <xdr:row>58</xdr:row>
      <xdr:rowOff>100092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91219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165311</xdr:rowOff>
    </xdr:from>
    <xdr:to>
      <xdr:col>72</xdr:col>
      <xdr:colOff>38100</xdr:colOff>
      <xdr:row>58</xdr:row>
      <xdr:rowOff>95461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86588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121299</xdr:rowOff>
    </xdr:from>
    <xdr:to>
      <xdr:col>67</xdr:col>
      <xdr:colOff>101600</xdr:colOff>
      <xdr:row>57</xdr:row>
      <xdr:rowOff>51449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67976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4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64161</xdr:rowOff>
    </xdr:from>
    <xdr:to>
      <xdr:col>85</xdr:col>
      <xdr:colOff>127000</xdr:colOff>
      <xdr:row>74</xdr:row>
      <xdr:rowOff>133592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751461"/>
          <a:ext cx="838200" cy="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133592</xdr:rowOff>
    </xdr:from>
    <xdr:to>
      <xdr:col>81</xdr:col>
      <xdr:colOff>50800</xdr:colOff>
      <xdr:row>78</xdr:row>
      <xdr:rowOff>128307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820892"/>
          <a:ext cx="889000" cy="68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93614</xdr:rowOff>
    </xdr:from>
    <xdr:to>
      <xdr:col>76</xdr:col>
      <xdr:colOff>114300</xdr:colOff>
      <xdr:row>78</xdr:row>
      <xdr:rowOff>128307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66714"/>
          <a:ext cx="889000" cy="3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91858</xdr:rowOff>
    </xdr:from>
    <xdr:to>
      <xdr:col>71</xdr:col>
      <xdr:colOff>177800</xdr:colOff>
      <xdr:row>78</xdr:row>
      <xdr:rowOff>93614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64958"/>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13361</xdr:rowOff>
    </xdr:from>
    <xdr:to>
      <xdr:col>85</xdr:col>
      <xdr:colOff>177800</xdr:colOff>
      <xdr:row>74</xdr:row>
      <xdr:rowOff>114961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7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36238</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5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82792</xdr:rowOff>
    </xdr:from>
    <xdr:to>
      <xdr:col>81</xdr:col>
      <xdr:colOff>101600</xdr:colOff>
      <xdr:row>75</xdr:row>
      <xdr:rowOff>12942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7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29469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5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77507</xdr:rowOff>
    </xdr:from>
    <xdr:to>
      <xdr:col>76</xdr:col>
      <xdr:colOff>165100</xdr:colOff>
      <xdr:row>79</xdr:row>
      <xdr:rowOff>7657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170234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42814</xdr:rowOff>
    </xdr:from>
    <xdr:to>
      <xdr:col>72</xdr:col>
      <xdr:colOff>38100</xdr:colOff>
      <xdr:row>78</xdr:row>
      <xdr:rowOff>144414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135541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41058</xdr:rowOff>
    </xdr:from>
    <xdr:to>
      <xdr:col>67</xdr:col>
      <xdr:colOff>101600</xdr:colOff>
      <xdr:row>78</xdr:row>
      <xdr:rowOff>142658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133785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0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48706</xdr:rowOff>
    </xdr:from>
    <xdr:to>
      <xdr:col>85</xdr:col>
      <xdr:colOff>127000</xdr:colOff>
      <xdr:row>93</xdr:row>
      <xdr:rowOff>71069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93556"/>
          <a:ext cx="8382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56175</xdr:rowOff>
    </xdr:from>
    <xdr:to>
      <xdr:col>81</xdr:col>
      <xdr:colOff>50800</xdr:colOff>
      <xdr:row>93</xdr:row>
      <xdr:rowOff>71069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829575"/>
          <a:ext cx="889000" cy="18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56175</xdr:rowOff>
    </xdr:from>
    <xdr:to>
      <xdr:col>76</xdr:col>
      <xdr:colOff>114300</xdr:colOff>
      <xdr:row>92</xdr:row>
      <xdr:rowOff>121600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829575"/>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121600</xdr:rowOff>
    </xdr:from>
    <xdr:to>
      <xdr:col>71</xdr:col>
      <xdr:colOff>177800</xdr:colOff>
      <xdr:row>93</xdr:row>
      <xdr:rowOff>126561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895000"/>
          <a:ext cx="889000" cy="1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169356</xdr:rowOff>
    </xdr:from>
    <xdr:to>
      <xdr:col>85</xdr:col>
      <xdr:colOff>177800</xdr:colOff>
      <xdr:row>93</xdr:row>
      <xdr:rowOff>99506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4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20783</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9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20269</xdr:rowOff>
    </xdr:from>
    <xdr:to>
      <xdr:col>81</xdr:col>
      <xdr:colOff>101600</xdr:colOff>
      <xdr:row>93</xdr:row>
      <xdr:rowOff>121869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138396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74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5375</xdr:rowOff>
    </xdr:from>
    <xdr:to>
      <xdr:col>76</xdr:col>
      <xdr:colOff>165100</xdr:colOff>
      <xdr:row>92</xdr:row>
      <xdr:rowOff>106975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7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123502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55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70800</xdr:rowOff>
    </xdr:from>
    <xdr:to>
      <xdr:col>72</xdr:col>
      <xdr:colOff>38100</xdr:colOff>
      <xdr:row>93</xdr:row>
      <xdr:rowOff>950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8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17477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61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75761</xdr:rowOff>
    </xdr:from>
    <xdr:to>
      <xdr:col>67</xdr:col>
      <xdr:colOff>101600</xdr:colOff>
      <xdr:row>94</xdr:row>
      <xdr:rowOff>5911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0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22438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7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として、民生費、衛生費及び公債費おいて経常的に高い状況が続いている。土木費、消防費、教育費については普通建設事業が重複していることが要因となっており、災害復旧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年災害の復旧が続いているため一時的な上昇と捉えている。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高齢化が進む当町では、後期高齢者医療や介護保険事業への繰出が多くなっておりコストを引き上げる一因となっている。社会福祉費においては、介護給付費・訓練等給付費及び障害児給付費の対象者が増加しており事業費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衛生費は、主な原因は衛生費の半分近くを占める野上厚生病院への負担金による。土木費は、町道改良事業大詰めを迎えており、前年と比較して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％の増加となっている。消防費は、庁舎の新築事業が主な要因となっているが、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年度中に完成を迎えた。教育費については、給食センターの整備、中学校統合事業、加えてスポーツ公園リニューアル事業が本格的に開始されたため、前年と比較して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％の増加となっている。スポーツ公園のリニューアルが完了する令和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年度までこの傾向は続く見込みである。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％増加しており、類似団体平均と比較すると約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なっている。これは、自主財源が乏しい当町では地方債を多く活用していることに加え、大型の普通建設事業が継続しているため、公債費の歳出額が多くなっている状況であることから、人口一人当たりの公債費は増額傾向は続く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月豪雨災害の復旧事業において令和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年度に財政調整基金を多く取崩すことになったが、令和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年度の繰越事業の影響もあり実質収支額がプラスとなったため、財政調整基金全体ではほぼ横ばいとなった。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年連続でマイナスとなっているが、令和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年度並みに持ち直した。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和歌山県紀美野町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一般会計において一時的な黒字幅の減少（</a:t>
          </a:r>
          <a:r>
            <a:rPr kumimoji="1" lang="en-US" altLang="ja-JP" sz="1400">
              <a:solidFill>
                <a:sysClr val="windowText" lastClr="000000"/>
              </a:solidFill>
              <a:latin typeface="ＭＳ ゴシック" pitchFamily="49" charset="-128"/>
              <a:ea typeface="ＭＳ ゴシック" pitchFamily="49" charset="-128"/>
            </a:rPr>
            <a:t>4.75</a:t>
          </a:r>
          <a:r>
            <a:rPr kumimoji="1" lang="ja-JP" altLang="en-US" sz="1400">
              <a:solidFill>
                <a:sysClr val="windowText" lastClr="000000"/>
              </a:solidFill>
              <a:latin typeface="ＭＳ ゴシック" pitchFamily="49" charset="-128"/>
              <a:ea typeface="ＭＳ ゴシック" pitchFamily="49" charset="-128"/>
            </a:rPr>
            <a:t>％）が見られたものの、令和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年度には</a:t>
          </a:r>
          <a:r>
            <a:rPr kumimoji="1" lang="en-US" altLang="ja-JP" sz="1400">
              <a:solidFill>
                <a:sysClr val="windowText" lastClr="000000"/>
              </a:solidFill>
              <a:latin typeface="ＭＳ ゴシック" pitchFamily="49" charset="-128"/>
              <a:ea typeface="ＭＳ ゴシック" pitchFamily="49" charset="-128"/>
            </a:rPr>
            <a:t>13.51</a:t>
          </a:r>
          <a:r>
            <a:rPr kumimoji="1" lang="ja-JP" altLang="en-US" sz="1400">
              <a:solidFill>
                <a:sysClr val="windowText" lastClr="000000"/>
              </a:solidFill>
              <a:latin typeface="ＭＳ ゴシック" pitchFamily="49" charset="-128"/>
              <a:ea typeface="ＭＳ ゴシック" pitchFamily="49" charset="-128"/>
            </a:rPr>
            <a:t>％まで回復しいる。これは普通建設事業が一部完了したことも影響しており、標準財政規模に対して、余剰金が確保されたためである。</a:t>
          </a:r>
        </a:p>
        <a:p>
          <a:r>
            <a:rPr kumimoji="1" lang="ja-JP" altLang="en-US" sz="1400">
              <a:solidFill>
                <a:sysClr val="windowText" lastClr="000000"/>
              </a:solidFill>
              <a:latin typeface="ＭＳ ゴシック" pitchFamily="49" charset="-128"/>
              <a:ea typeface="ＭＳ ゴシック" pitchFamily="49" charset="-128"/>
            </a:rPr>
            <a:t>　簡易水道事業会計では、以前まではその他会計（黒字）であったが、会計を集約した結果となる。一般会計からの企業債償還分にかかる補助があるが、簡易水道全体では前年度並みとなっている。</a:t>
          </a:r>
        </a:p>
        <a:p>
          <a:r>
            <a:rPr kumimoji="1" lang="ja-JP" altLang="en-US" sz="1400">
              <a:solidFill>
                <a:sysClr val="windowText" lastClr="000000"/>
              </a:solidFill>
              <a:latin typeface="ＭＳ ゴシック" pitchFamily="49" charset="-128"/>
              <a:ea typeface="ＭＳ ゴシック" pitchFamily="49" charset="-128"/>
            </a:rPr>
            <a:t>　また、上記</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会計が黒字額の</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割を占める結果となっている。</a:t>
          </a:r>
        </a:p>
        <a:p>
          <a:r>
            <a:rPr kumimoji="1" lang="ja-JP" altLang="en-US" sz="1400">
              <a:solidFill>
                <a:sysClr val="windowText" lastClr="000000"/>
              </a:solidFill>
              <a:latin typeface="ＭＳ ゴシック" pitchFamily="49" charset="-128"/>
              <a:ea typeface="ＭＳ ゴシック" pitchFamily="49" charset="-128"/>
            </a:rPr>
            <a:t>　今後は、簡易水道事業会計、農業集落排水事業会計で施設の更新などを控えており、これらに対する一般会計からの繰入金の増加も見込まれることから、持続的な経営の健全化が図られるように取り組ま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W39" sqref="W39:AK39"/>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11069316</v>
      </c>
      <c r="BO4" s="358"/>
      <c r="BP4" s="358"/>
      <c r="BQ4" s="358"/>
      <c r="BR4" s="358"/>
      <c r="BS4" s="358"/>
      <c r="BT4" s="358"/>
      <c r="BU4" s="359"/>
      <c r="BV4" s="357">
        <v>9466633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13.5</v>
      </c>
      <c r="CU4" s="364"/>
      <c r="CV4" s="364"/>
      <c r="CW4" s="364"/>
      <c r="CX4" s="364"/>
      <c r="CY4" s="364"/>
      <c r="CZ4" s="364"/>
      <c r="DA4" s="365"/>
      <c r="DB4" s="363">
        <v>4.8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10387035</v>
      </c>
      <c r="BO5" s="395"/>
      <c r="BP5" s="395"/>
      <c r="BQ5" s="395"/>
      <c r="BR5" s="395"/>
      <c r="BS5" s="395"/>
      <c r="BT5" s="395"/>
      <c r="BU5" s="396"/>
      <c r="BV5" s="394">
        <v>9031967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98.2</v>
      </c>
      <c r="CU5" s="392"/>
      <c r="CV5" s="392"/>
      <c r="CW5" s="392"/>
      <c r="CX5" s="392"/>
      <c r="CY5" s="392"/>
      <c r="CZ5" s="392"/>
      <c r="DA5" s="393"/>
      <c r="DB5" s="391">
        <v>98.3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682281</v>
      </c>
      <c r="BO6" s="395"/>
      <c r="BP6" s="395"/>
      <c r="BQ6" s="395"/>
      <c r="BR6" s="395"/>
      <c r="BS6" s="395"/>
      <c r="BT6" s="395"/>
      <c r="BU6" s="396"/>
      <c r="BV6" s="394">
        <v>434666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98.4</v>
      </c>
      <c r="CU6" s="432"/>
      <c r="CV6" s="432"/>
      <c r="CW6" s="432"/>
      <c r="CX6" s="432"/>
      <c r="CY6" s="432"/>
      <c r="CZ6" s="432"/>
      <c r="DA6" s="433"/>
      <c r="DB6" s="431">
        <v>98.3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33376</v>
      </c>
      <c r="BO7" s="395"/>
      <c r="BP7" s="395"/>
      <c r="BQ7" s="395"/>
      <c r="BR7" s="395"/>
      <c r="BS7" s="395"/>
      <c r="BT7" s="395"/>
      <c r="BU7" s="396"/>
      <c r="BV7" s="394">
        <v>212904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4799742</v>
      </c>
      <c r="CU7" s="395"/>
      <c r="CV7" s="395"/>
      <c r="CW7" s="395"/>
      <c r="CX7" s="395"/>
      <c r="CY7" s="395"/>
      <c r="CZ7" s="395"/>
      <c r="DA7" s="396"/>
      <c r="DB7" s="394">
        <v>4665404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648905</v>
      </c>
      <c r="BO8" s="395"/>
      <c r="BP8" s="395"/>
      <c r="BQ8" s="395"/>
      <c r="BR8" s="395"/>
      <c r="BS8" s="395"/>
      <c r="BT8" s="395"/>
      <c r="BU8" s="396"/>
      <c r="BV8" s="394">
        <v>221762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0.21</v>
      </c>
      <c r="CU8" s="435"/>
      <c r="CV8" s="435"/>
      <c r="CW8" s="435"/>
      <c r="CX8" s="435"/>
      <c r="CY8" s="435"/>
      <c r="CZ8" s="435"/>
      <c r="DA8" s="436"/>
      <c r="DB8" s="434">
        <v>0.21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8256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427143</v>
      </c>
      <c r="BO9" s="395"/>
      <c r="BP9" s="395"/>
      <c r="BQ9" s="395"/>
      <c r="BR9" s="395"/>
      <c r="BS9" s="395"/>
      <c r="BT9" s="395"/>
      <c r="BU9" s="396"/>
      <c r="BV9" s="394">
        <v>-175272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16.3</v>
      </c>
      <c r="CU9" s="392"/>
      <c r="CV9" s="392"/>
      <c r="CW9" s="392"/>
      <c r="CX9" s="392"/>
      <c r="CY9" s="392"/>
      <c r="CZ9" s="392"/>
      <c r="DA9" s="393"/>
      <c r="DB9" s="391">
        <v>16.600000000000001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9206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111247</v>
      </c>
      <c r="BO10" s="395"/>
      <c r="BP10" s="395"/>
      <c r="BQ10" s="395"/>
      <c r="BR10" s="395"/>
      <c r="BS10" s="395"/>
      <c r="BT10" s="395"/>
      <c r="BU10" s="396"/>
      <c r="BV10" s="394">
        <v>198635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7711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546962</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7644</v>
      </c>
      <c r="S13" s="479"/>
      <c r="T13" s="479"/>
      <c r="U13" s="479"/>
      <c r="V13" s="480"/>
      <c r="W13" s="410" t="s">
        <v>131</v>
      </c>
      <c r="X13" s="411"/>
      <c r="Y13" s="411"/>
      <c r="Z13" s="411"/>
      <c r="AA13" s="411"/>
      <c r="AB13" s="401"/>
      <c r="AC13" s="445">
        <v>485</v>
      </c>
      <c r="AD13" s="446"/>
      <c r="AE13" s="446"/>
      <c r="AF13" s="446"/>
      <c r="AG13" s="488"/>
      <c r="AH13" s="445">
        <v>573</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-8572</v>
      </c>
      <c r="BO13" s="395"/>
      <c r="BP13" s="395"/>
      <c r="BQ13" s="395"/>
      <c r="BR13" s="395"/>
      <c r="BS13" s="395"/>
      <c r="BT13" s="395"/>
      <c r="BU13" s="396"/>
      <c r="BV13" s="394">
        <v>-476637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10.7</v>
      </c>
      <c r="CU13" s="392"/>
      <c r="CV13" s="392"/>
      <c r="CW13" s="392"/>
      <c r="CX13" s="392"/>
      <c r="CY13" s="392"/>
      <c r="CZ13" s="392"/>
      <c r="DA13" s="393"/>
      <c r="DB13" s="391">
        <v>9.9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7912</v>
      </c>
      <c r="S14" s="479"/>
      <c r="T14" s="479"/>
      <c r="U14" s="479"/>
      <c r="V14" s="480"/>
      <c r="W14" s="384"/>
      <c r="X14" s="385"/>
      <c r="Y14" s="385"/>
      <c r="Z14" s="385"/>
      <c r="AA14" s="385"/>
      <c r="AB14" s="374"/>
      <c r="AC14" s="481">
        <v>12.7</v>
      </c>
      <c r="AD14" s="482"/>
      <c r="AE14" s="482"/>
      <c r="AF14" s="482"/>
      <c r="AG14" s="483"/>
      <c r="AH14" s="481">
        <v>13.3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71</v>
      </c>
      <c r="CU14" s="493"/>
      <c r="CV14" s="493"/>
      <c r="CW14" s="493"/>
      <c r="CX14" s="493"/>
      <c r="CY14" s="493"/>
      <c r="CZ14" s="493"/>
      <c r="DA14" s="494"/>
      <c r="DB14" s="492">
        <v>45.2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7856</v>
      </c>
      <c r="S15" s="479"/>
      <c r="T15" s="479"/>
      <c r="U15" s="479"/>
      <c r="V15" s="480"/>
      <c r="W15" s="410" t="s">
        <v>137</v>
      </c>
      <c r="X15" s="411"/>
      <c r="Y15" s="411"/>
      <c r="Z15" s="411"/>
      <c r="AA15" s="411"/>
      <c r="AB15" s="401"/>
      <c r="AC15" s="445">
        <v>1074</v>
      </c>
      <c r="AD15" s="446"/>
      <c r="AE15" s="446"/>
      <c r="AF15" s="446"/>
      <c r="AG15" s="488"/>
      <c r="AH15" s="445">
        <v>1157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944564</v>
      </c>
      <c r="BO15" s="358"/>
      <c r="BP15" s="358"/>
      <c r="BQ15" s="358"/>
      <c r="BR15" s="358"/>
      <c r="BS15" s="358"/>
      <c r="BT15" s="358"/>
      <c r="BU15" s="359"/>
      <c r="BV15" s="357">
        <v>935610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28.1</v>
      </c>
      <c r="AD16" s="482"/>
      <c r="AE16" s="482"/>
      <c r="AF16" s="482"/>
      <c r="AG16" s="483"/>
      <c r="AH16" s="481">
        <v>26.8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4575613</v>
      </c>
      <c r="BO16" s="395"/>
      <c r="BP16" s="395"/>
      <c r="BQ16" s="395"/>
      <c r="BR16" s="395"/>
      <c r="BS16" s="395"/>
      <c r="BT16" s="395"/>
      <c r="BU16" s="396"/>
      <c r="BV16" s="394">
        <v>4430225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2268</v>
      </c>
      <c r="AD17" s="446"/>
      <c r="AE17" s="446"/>
      <c r="AF17" s="446"/>
      <c r="AG17" s="488"/>
      <c r="AH17" s="445">
        <v>2581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1159650</v>
      </c>
      <c r="BO17" s="395"/>
      <c r="BP17" s="395"/>
      <c r="BQ17" s="395"/>
      <c r="BR17" s="395"/>
      <c r="BS17" s="395"/>
      <c r="BT17" s="395"/>
      <c r="BU17" s="396"/>
      <c r="BV17" s="394">
        <v>1151768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128.34</v>
      </c>
      <c r="M18" s="518"/>
      <c r="N18" s="518"/>
      <c r="O18" s="518"/>
      <c r="P18" s="518"/>
      <c r="Q18" s="518"/>
      <c r="R18" s="519"/>
      <c r="S18" s="519"/>
      <c r="T18" s="519"/>
      <c r="U18" s="519"/>
      <c r="V18" s="520"/>
      <c r="W18" s="412"/>
      <c r="X18" s="413"/>
      <c r="Y18" s="413"/>
      <c r="Z18" s="413"/>
      <c r="AA18" s="413"/>
      <c r="AB18" s="404"/>
      <c r="AC18" s="521">
        <v>59.3</v>
      </c>
      <c r="AD18" s="522"/>
      <c r="AE18" s="522"/>
      <c r="AF18" s="522"/>
      <c r="AG18" s="523"/>
      <c r="AH18" s="521">
        <v>59.9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4777598</v>
      </c>
      <c r="BO18" s="395"/>
      <c r="BP18" s="395"/>
      <c r="BQ18" s="395"/>
      <c r="BR18" s="395"/>
      <c r="BS18" s="395"/>
      <c r="BT18" s="395"/>
      <c r="BU18" s="396"/>
      <c r="BV18" s="394">
        <v>4595121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6831337</v>
      </c>
      <c r="BO19" s="395"/>
      <c r="BP19" s="395"/>
      <c r="BQ19" s="395"/>
      <c r="BR19" s="395"/>
      <c r="BS19" s="395"/>
      <c r="BT19" s="395"/>
      <c r="BU19" s="396"/>
      <c r="BV19" s="394">
        <v>6721191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3474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8104497</v>
      </c>
      <c r="BO22" s="358"/>
      <c r="BP22" s="358"/>
      <c r="BQ22" s="358"/>
      <c r="BR22" s="358"/>
      <c r="BS22" s="358"/>
      <c r="BT22" s="358"/>
      <c r="BU22" s="359"/>
      <c r="BV22" s="357">
        <v>7200948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5718071</v>
      </c>
      <c r="BO23" s="395"/>
      <c r="BP23" s="395"/>
      <c r="BQ23" s="395"/>
      <c r="BR23" s="395"/>
      <c r="BS23" s="395"/>
      <c r="BT23" s="395"/>
      <c r="BU23" s="396"/>
      <c r="BV23" s="394">
        <v>4893325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6700</v>
      </c>
      <c r="R24" s="446"/>
      <c r="S24" s="446"/>
      <c r="T24" s="446"/>
      <c r="U24" s="446"/>
      <c r="V24" s="488"/>
      <c r="W24" s="540"/>
      <c r="X24" s="541"/>
      <c r="Y24" s="542"/>
      <c r="Z24" s="444" t="s">
        <v>162</v>
      </c>
      <c r="AA24" s="424"/>
      <c r="AB24" s="424"/>
      <c r="AC24" s="424"/>
      <c r="AD24" s="424"/>
      <c r="AE24" s="424"/>
      <c r="AF24" s="424"/>
      <c r="AG24" s="425"/>
      <c r="AH24" s="445">
        <v>163</v>
      </c>
      <c r="AI24" s="446"/>
      <c r="AJ24" s="446"/>
      <c r="AK24" s="446"/>
      <c r="AL24" s="488"/>
      <c r="AM24" s="445">
        <v>461779</v>
      </c>
      <c r="AN24" s="446"/>
      <c r="AO24" s="446"/>
      <c r="AP24" s="446"/>
      <c r="AQ24" s="446"/>
      <c r="AR24" s="488"/>
      <c r="AS24" s="445">
        <v>2833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6915922</v>
      </c>
      <c r="BO24" s="395"/>
      <c r="BP24" s="395"/>
      <c r="BQ24" s="395"/>
      <c r="BR24" s="395"/>
      <c r="BS24" s="395"/>
      <c r="BT24" s="395"/>
      <c r="BU24" s="396"/>
      <c r="BV24" s="394">
        <v>5756447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5800</v>
      </c>
      <c r="R25" s="446"/>
      <c r="S25" s="446"/>
      <c r="T25" s="446"/>
      <c r="U25" s="446"/>
      <c r="V25" s="488"/>
      <c r="W25" s="540"/>
      <c r="X25" s="541"/>
      <c r="Y25" s="542"/>
      <c r="Z25" s="444" t="s">
        <v>165</v>
      </c>
      <c r="AA25" s="424"/>
      <c r="AB25" s="424"/>
      <c r="AC25" s="424"/>
      <c r="AD25" s="424"/>
      <c r="AE25" s="424"/>
      <c r="AF25" s="424"/>
      <c r="AG25" s="425"/>
      <c r="AH25" s="445">
        <v>39</v>
      </c>
      <c r="AI25" s="446"/>
      <c r="AJ25" s="446"/>
      <c r="AK25" s="446"/>
      <c r="AL25" s="488"/>
      <c r="AM25" s="445">
        <v>107133</v>
      </c>
      <c r="AN25" s="446"/>
      <c r="AO25" s="446"/>
      <c r="AP25" s="446"/>
      <c r="AQ25" s="446"/>
      <c r="AR25" s="488"/>
      <c r="AS25" s="445">
        <v>2747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1924130</v>
      </c>
      <c r="BO25" s="358"/>
      <c r="BP25" s="358"/>
      <c r="BQ25" s="358"/>
      <c r="BR25" s="358"/>
      <c r="BS25" s="358"/>
      <c r="BT25" s="358"/>
      <c r="BU25" s="359"/>
      <c r="BV25" s="357">
        <v>900733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17948</v>
      </c>
      <c r="AN26" s="446"/>
      <c r="AO26" s="446"/>
      <c r="AP26" s="446"/>
      <c r="AQ26" s="446"/>
      <c r="AR26" s="488"/>
      <c r="AS26" s="445">
        <v>2564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2950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75760</v>
      </c>
      <c r="BO27" s="514"/>
      <c r="BP27" s="514"/>
      <c r="BQ27" s="514"/>
      <c r="BR27" s="514"/>
      <c r="BS27" s="514"/>
      <c r="BT27" s="514"/>
      <c r="BU27" s="515"/>
      <c r="BV27" s="513">
        <v>75732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2400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851284</v>
      </c>
      <c r="BO28" s="358"/>
      <c r="BP28" s="358"/>
      <c r="BQ28" s="358"/>
      <c r="BR28" s="358"/>
      <c r="BS28" s="358"/>
      <c r="BT28" s="358"/>
      <c r="BU28" s="359"/>
      <c r="BV28" s="357">
        <v>1286959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2200</v>
      </c>
      <c r="R29" s="446"/>
      <c r="S29" s="446"/>
      <c r="T29" s="446"/>
      <c r="U29" s="446"/>
      <c r="V29" s="488"/>
      <c r="W29" s="543"/>
      <c r="X29" s="544"/>
      <c r="Y29" s="545"/>
      <c r="Z29" s="444" t="s">
        <v>178</v>
      </c>
      <c r="AA29" s="424"/>
      <c r="AB29" s="424"/>
      <c r="AC29" s="424"/>
      <c r="AD29" s="424"/>
      <c r="AE29" s="424"/>
      <c r="AF29" s="424"/>
      <c r="AG29" s="425"/>
      <c r="AH29" s="445">
        <v>164</v>
      </c>
      <c r="AI29" s="446"/>
      <c r="AJ29" s="446"/>
      <c r="AK29" s="446"/>
      <c r="AL29" s="488"/>
      <c r="AM29" s="445">
        <v>465096</v>
      </c>
      <c r="AN29" s="446"/>
      <c r="AO29" s="446"/>
      <c r="AP29" s="446"/>
      <c r="AQ29" s="446"/>
      <c r="AR29" s="488"/>
      <c r="AS29" s="445">
        <v>2836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54841</v>
      </c>
      <c r="BO29" s="395"/>
      <c r="BP29" s="395"/>
      <c r="BQ29" s="395"/>
      <c r="BR29" s="395"/>
      <c r="BS29" s="395"/>
      <c r="BT29" s="395"/>
      <c r="BU29" s="396"/>
      <c r="BV29" s="394">
        <v>30923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1662846</v>
      </c>
      <c r="BO30" s="514"/>
      <c r="BP30" s="514"/>
      <c r="BQ30" s="514"/>
      <c r="BR30" s="514"/>
      <c r="BS30" s="514"/>
      <c r="BT30" s="514"/>
      <c r="BU30" s="515"/>
      <c r="BV30" s="513">
        <v>1727674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国民健康保険野上厚生病院組合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紀美野町土地開発公社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のかみふれあい公園運営事業会計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国民健康保険診療所事業会計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海南海草老人福祉施設事務組合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五色台広域施設組合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海南海草環境衛生施設組合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紀の海広域施設組合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和歌山県市町村総合事務組合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和歌山地方税回収機構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和歌山県後期高齢者医療広域組合（一般会計）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和歌山県後期高齢者医療広域組合（特別会計）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P6R7b8nrSAr8ihPDzV+Fc/msZDJBAk7VJTKHGnYeiHr0mxY4BwwBiquDfzFlntyz/ugH+2n1ETe2KoOoM7Rdw==" saltValue="GSijNJ3hMXLpZc4tPAoE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5"/>
  <sheetViews>
    <sheetView showGridLines="0" zoomScale="70" zoomScaleNormal="70" zoomScaleSheetLayoutView="100" workbookViewId="0">
      <selection activeCell="G39" activeCellId="3" sqref="H38 C37:E37 H39 G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536</v>
      </c>
      <c r="D34" s="1136"/>
      <c r="E34" s="1137"/>
      <c r="F34" s="32">
        <v>11.66</v>
      </c>
      <c r="G34" s="33">
        <v>14.85</v>
      </c>
      <c r="H34" s="33">
        <v>8.52</v>
      </c>
      <c r="I34" s="33">
        <v>4.75</v>
      </c>
      <c r="J34" s="34">
        <v>13.51</v>
      </c>
      <c r="K34" s="22"/>
      <c r="L34" s="22"/>
      <c r="M34" s="22"/>
      <c r="N34" s="22"/>
      <c r="O34" s="22"/>
      <c r="P34" s="22"/>
    </row>
    <row r="35" spans="1:16" ht="39" customHeight="1" x14ac:dyDescent="0.15">
      <c r="A35" s="22"/>
      <c r="B35" s="35"/>
      <c r="C35" s="1132" t="s">
        <v>537</v>
      </c>
      <c r="D35" s="1132"/>
      <c r="E35" s="1133"/>
      <c r="F35" s="36" t="s">
        <v>489</v>
      </c>
      <c r="G35" s="37" t="s">
        <v>489</v>
      </c>
      <c r="H35" s="37" t="s">
        <v>489</v>
      </c>
      <c r="I35" s="37" t="s">
        <v>489</v>
      </c>
      <c r="J35" s="38">
        <v>9.4</v>
      </c>
      <c r="K35" s="22"/>
      <c r="L35" s="22"/>
      <c r="M35" s="22"/>
      <c r="N35" s="22"/>
      <c r="O35" s="22"/>
      <c r="P35" s="22"/>
    </row>
    <row r="36" spans="1:16" ht="39" customHeight="1" x14ac:dyDescent="0.15">
      <c r="A36" s="22"/>
      <c r="B36" s="35"/>
      <c r="C36" s="1132" t="s">
        <v>538</v>
      </c>
      <c r="D36" s="1132"/>
      <c r="E36" s="1133"/>
      <c r="F36" s="36">
        <v>0.89</v>
      </c>
      <c r="G36" s="37">
        <v>1.26</v>
      </c>
      <c r="H36" s="37">
        <v>1.64</v>
      </c>
      <c r="I36" s="37">
        <v>0.73</v>
      </c>
      <c r="J36" s="38">
        <v>1.43</v>
      </c>
      <c r="K36" s="22"/>
      <c r="L36" s="22"/>
      <c r="M36" s="22"/>
      <c r="N36" s="22"/>
      <c r="O36" s="22"/>
      <c r="P36" s="22"/>
    </row>
    <row r="37" spans="1:16" ht="39" customHeight="1" x14ac:dyDescent="0.15">
      <c r="A37" s="22"/>
      <c r="B37" s="35"/>
      <c r="C37" s="1132" t="s">
        <v>539</v>
      </c>
      <c r="D37" s="1132"/>
      <c r="E37" s="1133"/>
      <c r="F37" s="36">
        <v>0.42</v>
      </c>
      <c r="G37" s="37">
        <v>1.05</v>
      </c>
      <c r="H37" s="37">
        <v>0.44</v>
      </c>
      <c r="I37" s="37">
        <v>0.32</v>
      </c>
      <c r="J37" s="38">
        <v>0.57999999999999996</v>
      </c>
      <c r="K37" s="22"/>
      <c r="L37" s="22"/>
      <c r="M37" s="22"/>
      <c r="N37" s="22"/>
      <c r="O37" s="22"/>
      <c r="P37" s="22"/>
    </row>
    <row r="38" spans="1:16" ht="39" customHeight="1" x14ac:dyDescent="0.15">
      <c r="A38" s="22"/>
      <c r="B38" s="35"/>
      <c r="C38" s="1132" t="s">
        <v>540</v>
      </c>
      <c r="D38" s="1132"/>
      <c r="E38" s="1133"/>
      <c r="F38" s="36">
        <v>0.04</v>
      </c>
      <c r="G38" s="37">
        <v>0.03</v>
      </c>
      <c r="H38" s="37">
        <v>0.04</v>
      </c>
      <c r="I38" s="37">
        <v>0.03</v>
      </c>
      <c r="J38" s="38">
        <v>0.05</v>
      </c>
      <c r="K38" s="22"/>
      <c r="L38" s="22"/>
      <c r="M38" s="22"/>
      <c r="N38" s="22"/>
      <c r="O38" s="22"/>
      <c r="P38" s="22"/>
    </row>
    <row r="39" spans="1:16" ht="39" customHeight="1" x14ac:dyDescent="0.15">
      <c r="A39" s="22"/>
      <c r="B39" s="35"/>
      <c r="C39" s="1132" t="s">
        <v>541</v>
      </c>
      <c r="D39" s="1132"/>
      <c r="E39" s="1133"/>
      <c r="F39" s="36">
        <v>0.05</v>
      </c>
      <c r="G39" s="37">
        <v>0.06</v>
      </c>
      <c r="H39" s="37">
        <v>0.06</v>
      </c>
      <c r="I39" s="37">
        <v>0.04</v>
      </c>
      <c r="J39" s="38">
        <v>0.04</v>
      </c>
      <c r="K39" s="22"/>
      <c r="L39" s="22"/>
      <c r="M39" s="22"/>
      <c r="N39" s="22"/>
      <c r="O39" s="22"/>
      <c r="P39" s="22"/>
    </row>
    <row r="40" spans="1:16" ht="39" customHeight="1" x14ac:dyDescent="0.15">
      <c r="A40" s="22"/>
      <c r="B40" s="35"/>
      <c r="C40" s="1132" t="s">
        <v>542</v>
      </c>
      <c r="D40" s="1132"/>
      <c r="E40" s="1133"/>
      <c r="F40" s="36">
        <v>0</v>
      </c>
      <c r="G40" s="37">
        <v>0</v>
      </c>
      <c r="H40" s="37">
        <v>0</v>
      </c>
      <c r="I40" s="37">
        <v>0.26</v>
      </c>
      <c r="J40" s="38">
        <v>0.04</v>
      </c>
      <c r="K40" s="22"/>
      <c r="L40" s="22"/>
      <c r="M40" s="22"/>
      <c r="N40" s="22"/>
      <c r="O40" s="22"/>
      <c r="P40" s="22"/>
    </row>
    <row r="41" spans="1:16" ht="39" customHeight="1" x14ac:dyDescent="0.15">
      <c r="A41" s="22"/>
      <c r="B41" s="35"/>
      <c r="C41" s="1132" t="s">
        <v>543</v>
      </c>
      <c r="D41" s="1132"/>
      <c r="E41" s="1133"/>
      <c r="F41" s="36">
        <v>0.02</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545</v>
      </c>
      <c r="D43" s="1134"/>
      <c r="E43" s="1135"/>
      <c r="F43" s="41">
        <v>6.14</v>
      </c>
      <c r="G43" s="42">
        <v>6.34</v>
      </c>
      <c r="H43" s="42">
        <v>7.62</v>
      </c>
      <c r="I43" s="42">
        <v>9.4499999999999993</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sheetData>
  <sheetProtection algorithmName="SHA-512" hashValue="fL6ZMMzpFJ6ktG3Aoh1V7Ml3/wi1sMVTofDtoVtUWeruGzioRU3J4H3NxhNgpyCzhMacD6Ivv+0v0RbPtnRAcw==" saltValue="DLcn8+ja/ZyvZfINlVcv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70" zoomScaleNormal="70" zoomScaleSheetLayoutView="55" workbookViewId="0">
      <selection activeCell="M47" sqref="M4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1127</v>
      </c>
      <c r="L45" s="58">
        <v>1105</v>
      </c>
      <c r="M45" s="58">
        <v>1093</v>
      </c>
      <c r="N45" s="58">
        <v>1123</v>
      </c>
      <c r="O45" s="59">
        <v>1125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51</v>
      </c>
      <c r="L48" s="62">
        <v>38</v>
      </c>
      <c r="M48" s="62">
        <v>31</v>
      </c>
      <c r="N48" s="62">
        <v>41</v>
      </c>
      <c r="O48" s="63">
        <v>39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127</v>
      </c>
      <c r="L49" s="62">
        <v>128</v>
      </c>
      <c r="M49" s="62">
        <v>150</v>
      </c>
      <c r="N49" s="62">
        <v>145</v>
      </c>
      <c r="O49" s="63">
        <v>147</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1</v>
      </c>
      <c r="N50" s="62">
        <v>0</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997</v>
      </c>
      <c r="L52" s="62">
        <v>935</v>
      </c>
      <c r="M52" s="62">
        <v>899</v>
      </c>
      <c r="N52" s="62">
        <v>882</v>
      </c>
      <c r="O52" s="63">
        <v>883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308</v>
      </c>
      <c r="L53" s="67">
        <v>336</v>
      </c>
      <c r="M53" s="67">
        <v>376</v>
      </c>
      <c r="N53" s="67">
        <v>427</v>
      </c>
      <c r="O53" s="68">
        <v>429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Lv0D/5rM51caLIPvowrsd2QHxP4ykwvhGraLmwSMhnpQHmFYKe9CG3Bb1n/QIRC0OKLbayOu87mcUMtNcmbwA==" saltValue="TIN2F6a8uE0gJ9a7+gHz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50" sqref="M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8525</v>
      </c>
      <c r="J41" s="331">
        <v>7893</v>
      </c>
      <c r="K41" s="331">
        <v>7217</v>
      </c>
      <c r="L41" s="331">
        <v>7201</v>
      </c>
      <c r="M41" s="332">
        <v>8104</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349</v>
      </c>
      <c r="J43" s="334">
        <v>315</v>
      </c>
      <c r="K43" s="334">
        <v>300</v>
      </c>
      <c r="L43" s="334">
        <v>487</v>
      </c>
      <c r="M43" s="335">
        <v>1032</v>
      </c>
    </row>
    <row r="44" spans="2:13" ht="27.75" customHeight="1" x14ac:dyDescent="0.15">
      <c r="B44" s="1171"/>
      <c r="C44" s="1172"/>
      <c r="D44" s="104"/>
      <c r="E44" s="1177" t="s">
        <v>34</v>
      </c>
      <c r="F44" s="1177"/>
      <c r="G44" s="1177"/>
      <c r="H44" s="1178"/>
      <c r="I44" s="333">
        <v>2588</v>
      </c>
      <c r="J44" s="334">
        <v>2721</v>
      </c>
      <c r="K44" s="334">
        <v>2620</v>
      </c>
      <c r="L44" s="334">
        <v>2522</v>
      </c>
      <c r="M44" s="335">
        <v>2392</v>
      </c>
    </row>
    <row r="45" spans="2:13" ht="27.75" customHeight="1" x14ac:dyDescent="0.15">
      <c r="B45" s="1171"/>
      <c r="C45" s="1172"/>
      <c r="D45" s="104"/>
      <c r="E45" s="1177" t="s">
        <v>35</v>
      </c>
      <c r="F45" s="1177"/>
      <c r="G45" s="1177"/>
      <c r="H45" s="1178"/>
      <c r="I45" s="333">
        <v>1354</v>
      </c>
      <c r="J45" s="334">
        <v>1313</v>
      </c>
      <c r="K45" s="334">
        <v>1246</v>
      </c>
      <c r="L45" s="334">
        <v>1276</v>
      </c>
      <c r="M45" s="335">
        <v>1297</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v>230</v>
      </c>
      <c r="J49" s="334" t="s">
        <v>489</v>
      </c>
      <c r="K49" s="334" t="s">
        <v>489</v>
      </c>
      <c r="L49" s="334" t="s">
        <v>489</v>
      </c>
      <c r="M49" s="335" t="s">
        <v>489</v>
      </c>
    </row>
    <row r="50" spans="2:13" ht="27.75" customHeight="1" x14ac:dyDescent="0.15">
      <c r="B50" s="1182" t="s">
        <v>40</v>
      </c>
      <c r="C50" s="1183"/>
      <c r="D50" s="107"/>
      <c r="E50" s="1177" t="s">
        <v>41</v>
      </c>
      <c r="F50" s="1177"/>
      <c r="G50" s="1177"/>
      <c r="H50" s="1178"/>
      <c r="I50" s="333">
        <v>2959</v>
      </c>
      <c r="J50" s="334">
        <v>2932</v>
      </c>
      <c r="K50" s="334">
        <v>2770</v>
      </c>
      <c r="L50" s="334">
        <v>2394</v>
      </c>
      <c r="M50" s="335">
        <v>1958</v>
      </c>
    </row>
    <row r="51" spans="2:13" ht="27.75" customHeight="1" x14ac:dyDescent="0.15">
      <c r="B51" s="1171"/>
      <c r="C51" s="1172"/>
      <c r="D51" s="104"/>
      <c r="E51" s="1177" t="s">
        <v>42</v>
      </c>
      <c r="F51" s="1177"/>
      <c r="G51" s="1177"/>
      <c r="H51" s="1178"/>
      <c r="I51" s="333">
        <v>149</v>
      </c>
      <c r="J51" s="334">
        <v>27</v>
      </c>
      <c r="K51" s="334">
        <v>26</v>
      </c>
      <c r="L51" s="334">
        <v>19</v>
      </c>
      <c r="M51" s="335">
        <v>10</v>
      </c>
    </row>
    <row r="52" spans="2:13" ht="27.75" customHeight="1" x14ac:dyDescent="0.15">
      <c r="B52" s="1173"/>
      <c r="C52" s="1174"/>
      <c r="D52" s="104"/>
      <c r="E52" s="1177" t="s">
        <v>43</v>
      </c>
      <c r="F52" s="1177"/>
      <c r="G52" s="1177"/>
      <c r="H52" s="1178"/>
      <c r="I52" s="333">
        <v>7747</v>
      </c>
      <c r="J52" s="334">
        <v>7514</v>
      </c>
      <c r="K52" s="334">
        <v>7015</v>
      </c>
      <c r="L52" s="334">
        <v>7356</v>
      </c>
      <c r="M52" s="335">
        <v>8067</v>
      </c>
    </row>
    <row r="53" spans="2:13" ht="27.75" customHeight="1" thickBot="1" x14ac:dyDescent="0.2">
      <c r="B53" s="1184" t="s">
        <v>19</v>
      </c>
      <c r="C53" s="1185"/>
      <c r="D53" s="108"/>
      <c r="E53" s="1186" t="s">
        <v>44</v>
      </c>
      <c r="F53" s="1186"/>
      <c r="G53" s="1186"/>
      <c r="H53" s="1187"/>
      <c r="I53" s="336">
        <v>2190</v>
      </c>
      <c r="J53" s="337">
        <v>1768</v>
      </c>
      <c r="K53" s="337">
        <v>1572</v>
      </c>
      <c r="L53" s="337">
        <v>1717</v>
      </c>
      <c r="M53" s="338">
        <v>2791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dqD4IviKcX8XsO/2IRFzotIteJVH7FKzxlxy9YiebLVSOv8nQEo+xMBVI1dK66JmTXG3XYrFRVDvg/JGzRK+Q==" saltValue="l1LmBsn5jURVxQCqpyFZ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1588</v>
      </c>
      <c r="G55" s="339">
        <v>1287</v>
      </c>
      <c r="H55" s="340">
        <v>851</v>
      </c>
    </row>
    <row r="56" spans="2:8" ht="52.5" customHeight="1" x14ac:dyDescent="0.15">
      <c r="B56" s="120"/>
      <c r="C56" s="1198" t="s">
        <v>47</v>
      </c>
      <c r="D56" s="1198"/>
      <c r="E56" s="1199"/>
      <c r="F56" s="341">
        <v>31</v>
      </c>
      <c r="G56" s="341">
        <v>31</v>
      </c>
      <c r="H56" s="342">
        <v>55</v>
      </c>
    </row>
    <row r="57" spans="2:8" ht="53.25" customHeight="1" x14ac:dyDescent="0.15">
      <c r="B57" s="120"/>
      <c r="C57" s="1200" t="s">
        <v>48</v>
      </c>
      <c r="D57" s="1200"/>
      <c r="E57" s="1201"/>
      <c r="F57" s="343">
        <v>1803</v>
      </c>
      <c r="G57" s="343">
        <v>1728</v>
      </c>
      <c r="H57" s="344">
        <v>1663</v>
      </c>
    </row>
    <row r="58" spans="2:8" ht="45.75" customHeight="1" x14ac:dyDescent="0.15">
      <c r="B58" s="121"/>
      <c r="C58" s="1188" t="s">
        <v>562</v>
      </c>
      <c r="D58" s="1189"/>
      <c r="E58" s="1190"/>
      <c r="F58" s="345">
        <v>900</v>
      </c>
      <c r="G58" s="345">
        <v>805</v>
      </c>
      <c r="H58" s="346">
        <v>721</v>
      </c>
    </row>
    <row r="59" spans="2:8" ht="45.75" customHeight="1" x14ac:dyDescent="0.15">
      <c r="B59" s="121"/>
      <c r="C59" s="1188" t="s">
        <v>563</v>
      </c>
      <c r="D59" s="1189"/>
      <c r="E59" s="1190"/>
      <c r="F59" s="345">
        <v>691</v>
      </c>
      <c r="G59" s="345">
        <v>691</v>
      </c>
      <c r="H59" s="346">
        <v>651</v>
      </c>
    </row>
    <row r="60" spans="2:8" ht="45.75" customHeight="1" x14ac:dyDescent="0.15">
      <c r="B60" s="121"/>
      <c r="C60" s="1188" t="s">
        <v>564</v>
      </c>
      <c r="D60" s="1189"/>
      <c r="E60" s="1190"/>
      <c r="F60" s="345">
        <v>117</v>
      </c>
      <c r="G60" s="345">
        <v>146</v>
      </c>
      <c r="H60" s="346">
        <v>198</v>
      </c>
    </row>
    <row r="61" spans="2:8" ht="45.75" customHeight="1" x14ac:dyDescent="0.15">
      <c r="B61" s="121"/>
      <c r="C61" s="1188" t="s">
        <v>566</v>
      </c>
      <c r="D61" s="1189"/>
      <c r="E61" s="1190"/>
      <c r="F61" s="345">
        <v>37</v>
      </c>
      <c r="G61" s="345">
        <v>33</v>
      </c>
      <c r="H61" s="346">
        <v>39</v>
      </c>
    </row>
    <row r="62" spans="2:8" ht="45.75" customHeight="1" thickBot="1" x14ac:dyDescent="0.2">
      <c r="B62" s="122"/>
      <c r="C62" s="1191" t="s">
        <v>565</v>
      </c>
      <c r="D62" s="1192"/>
      <c r="E62" s="1193"/>
      <c r="F62" s="347">
        <v>37</v>
      </c>
      <c r="G62" s="347">
        <v>37</v>
      </c>
      <c r="H62" s="348">
        <v>22</v>
      </c>
    </row>
    <row r="63" spans="2:8" ht="52.5" customHeight="1" thickBot="1" x14ac:dyDescent="0.2">
      <c r="B63" s="123"/>
      <c r="C63" s="1194" t="s">
        <v>49</v>
      </c>
      <c r="D63" s="1194"/>
      <c r="E63" s="1195"/>
      <c r="F63" s="349">
        <v>3422</v>
      </c>
      <c r="G63" s="349">
        <v>3046</v>
      </c>
      <c r="H63" s="350">
        <v>2569</v>
      </c>
    </row>
    <row r="64" spans="2:8" x14ac:dyDescent="0.15"/>
  </sheetData>
  <sheetProtection algorithmName="SHA-512" hashValue="Wev4PlbxngwveGhTwMaougassZqC7Oxp7gODXfMZZ6sOS7EoPi+yvOb+wvX0oV4gKDmcckzSY0wU3JOBrcUjpQ==" saltValue="DK3T22JxJZyUfh5rHcKR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221495</v>
      </c>
      <c r="E3" s="142"/>
      <c r="F3" s="143">
        <v>126525</v>
      </c>
      <c r="G3" s="144"/>
      <c r="H3" s="145"/>
    </row>
    <row r="4" spans="1:8" x14ac:dyDescent="0.15">
      <c r="A4" s="146"/>
      <c r="B4" s="147"/>
      <c r="C4" s="148"/>
      <c r="D4" s="149">
        <v>123423</v>
      </c>
      <c r="E4" s="150"/>
      <c r="F4" s="151">
        <v>67052</v>
      </c>
      <c r="G4" s="152"/>
      <c r="H4" s="153"/>
    </row>
    <row r="5" spans="1:8" x14ac:dyDescent="0.15">
      <c r="A5" s="134" t="s">
        <v>521</v>
      </c>
      <c r="B5" s="139"/>
      <c r="C5" s="140"/>
      <c r="D5" s="141">
        <v>104984</v>
      </c>
      <c r="E5" s="142"/>
      <c r="F5" s="143">
        <v>122054</v>
      </c>
      <c r="G5" s="144"/>
      <c r="H5" s="145"/>
    </row>
    <row r="6" spans="1:8" x14ac:dyDescent="0.15">
      <c r="A6" s="146"/>
      <c r="B6" s="147"/>
      <c r="C6" s="148"/>
      <c r="D6" s="149">
        <v>54272</v>
      </c>
      <c r="E6" s="150"/>
      <c r="F6" s="151">
        <v>68298</v>
      </c>
      <c r="G6" s="152"/>
      <c r="H6" s="153"/>
    </row>
    <row r="7" spans="1:8" x14ac:dyDescent="0.15">
      <c r="A7" s="134" t="s">
        <v>522</v>
      </c>
      <c r="B7" s="139"/>
      <c r="C7" s="140"/>
      <c r="D7" s="141">
        <v>163047</v>
      </c>
      <c r="E7" s="142"/>
      <c r="F7" s="143">
        <v>111644</v>
      </c>
      <c r="G7" s="144"/>
      <c r="H7" s="145"/>
    </row>
    <row r="8" spans="1:8" x14ac:dyDescent="0.15">
      <c r="A8" s="146"/>
      <c r="B8" s="147"/>
      <c r="C8" s="148"/>
      <c r="D8" s="149">
        <v>101752</v>
      </c>
      <c r="E8" s="150"/>
      <c r="F8" s="151">
        <v>66606</v>
      </c>
      <c r="G8" s="152"/>
      <c r="H8" s="153"/>
    </row>
    <row r="9" spans="1:8" x14ac:dyDescent="0.15">
      <c r="A9" s="134" t="s">
        <v>523</v>
      </c>
      <c r="B9" s="139"/>
      <c r="C9" s="140"/>
      <c r="D9" s="141">
        <v>210453</v>
      </c>
      <c r="E9" s="142"/>
      <c r="F9" s="143">
        <v>127917</v>
      </c>
      <c r="G9" s="144"/>
      <c r="H9" s="145"/>
    </row>
    <row r="10" spans="1:8" x14ac:dyDescent="0.15">
      <c r="A10" s="146"/>
      <c r="B10" s="147"/>
      <c r="C10" s="148"/>
      <c r="D10" s="149">
        <v>149812</v>
      </c>
      <c r="E10" s="150"/>
      <c r="F10" s="151">
        <v>69746</v>
      </c>
      <c r="G10" s="152"/>
      <c r="H10" s="153"/>
    </row>
    <row r="11" spans="1:8" x14ac:dyDescent="0.15">
      <c r="A11" s="134" t="s">
        <v>524</v>
      </c>
      <c r="B11" s="139"/>
      <c r="C11" s="140"/>
      <c r="D11" s="141">
        <v>347812</v>
      </c>
      <c r="E11" s="142"/>
      <c r="F11" s="143">
        <v>135931</v>
      </c>
      <c r="G11" s="144"/>
      <c r="H11" s="145"/>
    </row>
    <row r="12" spans="1:8" x14ac:dyDescent="0.15">
      <c r="A12" s="146"/>
      <c r="B12" s="147"/>
      <c r="C12" s="154"/>
      <c r="D12" s="149">
        <v>152012</v>
      </c>
      <c r="E12" s="150"/>
      <c r="F12" s="151">
        <v>75320</v>
      </c>
      <c r="G12" s="152"/>
      <c r="H12" s="153"/>
    </row>
    <row r="13" spans="1:8" x14ac:dyDescent="0.15">
      <c r="A13" s="134"/>
      <c r="B13" s="139"/>
      <c r="C13" s="140"/>
      <c r="D13" s="141">
        <v>209558</v>
      </c>
      <c r="E13" s="142"/>
      <c r="F13" s="143">
        <v>124814</v>
      </c>
      <c r="G13" s="155"/>
      <c r="H13" s="145"/>
    </row>
    <row r="14" spans="1:8" x14ac:dyDescent="0.15">
      <c r="A14" s="146"/>
      <c r="B14" s="147"/>
      <c r="C14" s="148"/>
      <c r="D14" s="149">
        <v>116254</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11.18</v>
      </c>
      <c r="C19" s="156">
        <f>ROUND(VALUE(SUBSTITUTE(実質収支比率等に係る経年分析!G$48,"▲","-")),2)</f>
        <v>14.86</v>
      </c>
      <c r="D19" s="156">
        <f>ROUND(VALUE(SUBSTITUTE(実質収支比率等に係る経年分析!H$48,"▲","-")),2)</f>
        <v>8.5299999999999994</v>
      </c>
      <c r="E19" s="156">
        <f>ROUND(VALUE(SUBSTITUTE(実質収支比率等に係る経年分析!I$48,"▲","-")),2)</f>
        <v>4.75</v>
      </c>
      <c r="F19" s="156">
        <f>ROUND(VALUE(SUBSTITUTE(実質収支比率等に係る経年分析!J$48,"▲","-")),2)</f>
        <v>13.52</v>
      </c>
    </row>
    <row r="20" spans="1:11" x14ac:dyDescent="0.15">
      <c r="A20" s="156" t="s">
        <v>53</v>
      </c>
      <c r="B20" s="156">
        <f>ROUND(VALUE(SUBSTITUTE(実質収支比率等に係る経年分析!F$47,"▲","-")),2)</f>
        <v>32.270000000000003</v>
      </c>
      <c r="C20" s="156">
        <f>ROUND(VALUE(SUBSTITUTE(実質収支比率等に係る経年分析!G$47,"▲","-")),2)</f>
        <v>33.64</v>
      </c>
      <c r="D20" s="156">
        <f>ROUND(VALUE(SUBSTITUTE(実質収支比率等に係る経年分析!H$47,"▲","-")),2)</f>
        <v>34.119999999999997</v>
      </c>
      <c r="E20" s="156">
        <f>ROUND(VALUE(SUBSTITUTE(実質収支比率等に係る経年分析!I$47,"▲","-")),2)</f>
        <v>27.59</v>
      </c>
      <c r="F20" s="156">
        <f>ROUND(VALUE(SUBSTITUTE(実質収支比率等に係る経年分析!J$47,"▲","-")),2)</f>
        <v>17.739999999999998</v>
      </c>
    </row>
    <row r="21" spans="1:11" x14ac:dyDescent="0.15">
      <c r="A21" s="156" t="s">
        <v>54</v>
      </c>
      <c r="B21" s="156">
        <f>IF(ISNUMBER(VALUE(SUBSTITUTE(実質収支比率等に係る経年分析!F$49,"▲","-"))),ROUND(VALUE(SUBSTITUTE(実質収支比率等に係る経年分析!F$49,"▲","-")),2),NA())</f>
        <v>-21.34</v>
      </c>
      <c r="C21" s="156">
        <f>IF(ISNUMBER(VALUE(SUBSTITUTE(実質収支比率等に係る経年分析!G$49,"▲","-"))),ROUND(VALUE(SUBSTITUTE(実質収支比率等に係る経年分析!G$49,"▲","-")),2),NA())</f>
        <v>11.78</v>
      </c>
      <c r="D21" s="156">
        <f>IF(ISNUMBER(VALUE(SUBSTITUTE(実質収支比率等に係る経年分析!H$49,"▲","-"))),ROUND(VALUE(SUBSTITUTE(実質収支比率等に係る経年分析!H$49,"▲","-")),2),NA())</f>
        <v>-0.54</v>
      </c>
      <c r="E21" s="156">
        <f>IF(ISNUMBER(VALUE(SUBSTITUTE(実質収支比率等に係る経年分析!I$49,"▲","-"))),ROUND(VALUE(SUBSTITUTE(実質収支比率等に係る経年分析!I$49,"▲","-")),2),NA())</f>
        <v>-10.220000000000001</v>
      </c>
      <c r="F21" s="156">
        <f>IF(ISNUMBER(VALUE(SUBSTITUTE(実質収支比率等に係る経年分析!J$49,"▲","-"))),ROUND(VALUE(SUBSTITUTE(実質収支比率等に係る経年分析!J$49,"▲","-")),2),NA())</f>
        <v>-0.18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6.14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7.62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9.4499999999999993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のかみふれあい公園運営事業会計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農業集落排水事業会計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国民健康保険診療所事業会計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後期高齢者医療会計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国民健康保険事業会計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15">
      <c r="A34" s="157" t="str">
        <f>IF(連結実質赤字比率に係る赤字・黒字の構成分析!C$36="",NA(),連結実質赤字比率に係る赤字・黒字の構成分析!C$36)</f>
        <v>介護保険事業会計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1.43</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13.51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997</v>
      </c>
      <c r="E42" s="158"/>
      <c r="F42" s="158"/>
      <c r="G42" s="158">
        <f>'実質公債費比率（分子）の構造'!L$52</f>
        <v>935</v>
      </c>
      <c r="H42" s="158"/>
      <c r="I42" s="158"/>
      <c r="J42" s="158">
        <f>'実質公債費比率（分子）の構造'!M$52</f>
        <v>899</v>
      </c>
      <c r="K42" s="158"/>
      <c r="L42" s="158"/>
      <c r="M42" s="158">
        <f>'実質公債費比率（分子）の構造'!N$52</f>
        <v>882</v>
      </c>
      <c r="N42" s="158"/>
      <c r="O42" s="158"/>
      <c r="P42" s="158">
        <f>'実質公債費比率（分子）の構造'!O$52</f>
        <v>883</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1</v>
      </c>
      <c r="I44" s="158"/>
      <c r="J44" s="158"/>
      <c r="K44" s="158">
        <f>'実質公債費比率（分子）の構造'!N$50</f>
        <v>0</v>
      </c>
      <c r="L44" s="158"/>
      <c r="M44" s="158"/>
      <c r="N44" s="158">
        <f>'実質公債費比率（分子）の構造'!O$50</f>
        <v>1</v>
      </c>
      <c r="O44" s="158"/>
      <c r="P44" s="158"/>
    </row>
    <row r="45" spans="1:16" x14ac:dyDescent="0.15">
      <c r="A45" s="158" t="s">
        <v>63</v>
      </c>
      <c r="B45" s="158">
        <f>'実質公債費比率（分子）の構造'!K$49</f>
        <v>127</v>
      </c>
      <c r="C45" s="158"/>
      <c r="D45" s="158"/>
      <c r="E45" s="158">
        <f>'実質公債費比率（分子）の構造'!L$49</f>
        <v>128</v>
      </c>
      <c r="F45" s="158"/>
      <c r="G45" s="158"/>
      <c r="H45" s="158">
        <f>'実質公債費比率（分子）の構造'!M$49</f>
        <v>150</v>
      </c>
      <c r="I45" s="158"/>
      <c r="J45" s="158"/>
      <c r="K45" s="158">
        <f>'実質公債費比率（分子）の構造'!N$49</f>
        <v>145</v>
      </c>
      <c r="L45" s="158"/>
      <c r="M45" s="158"/>
      <c r="N45" s="158">
        <f>'実質公債費比率（分子）の構造'!O$49</f>
        <v>147</v>
      </c>
      <c r="O45" s="158"/>
      <c r="P45" s="158"/>
    </row>
    <row r="46" spans="1:16" x14ac:dyDescent="0.15">
      <c r="A46" s="158" t="s">
        <v>64</v>
      </c>
      <c r="B46" s="158">
        <f>'実質公債費比率（分子）の構造'!K$48</f>
        <v>51</v>
      </c>
      <c r="C46" s="158"/>
      <c r="D46" s="158"/>
      <c r="E46" s="158">
        <f>'実質公債費比率（分子）の構造'!L$48</f>
        <v>38</v>
      </c>
      <c r="F46" s="158"/>
      <c r="G46" s="158"/>
      <c r="H46" s="158">
        <f>'実質公債費比率（分子）の構造'!M$48</f>
        <v>31</v>
      </c>
      <c r="I46" s="158"/>
      <c r="J46" s="158"/>
      <c r="K46" s="158">
        <f>'実質公債費比率（分子）の構造'!N$48</f>
        <v>41</v>
      </c>
      <c r="L46" s="158"/>
      <c r="M46" s="158"/>
      <c r="N46" s="158">
        <f>'実質公債費比率（分子）の構造'!O$48</f>
        <v>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1127</v>
      </c>
      <c r="C49" s="158"/>
      <c r="D49" s="158"/>
      <c r="E49" s="158">
        <f>'実質公債費比率（分子）の構造'!L$45</f>
        <v>1105</v>
      </c>
      <c r="F49" s="158"/>
      <c r="G49" s="158"/>
      <c r="H49" s="158">
        <f>'実質公債費比率（分子）の構造'!M$45</f>
        <v>1093</v>
      </c>
      <c r="I49" s="158"/>
      <c r="J49" s="158"/>
      <c r="K49" s="158">
        <f>'実質公債費比率（分子）の構造'!N$45</f>
        <v>1123</v>
      </c>
      <c r="L49" s="158"/>
      <c r="M49" s="158"/>
      <c r="N49" s="158">
        <f>'実質公債費比率（分子）の構造'!O$45</f>
        <v>1125</v>
      </c>
      <c r="O49" s="158"/>
      <c r="P49" s="158"/>
    </row>
    <row r="50" spans="1:16" x14ac:dyDescent="0.15">
      <c r="A50" s="158" t="s">
        <v>67</v>
      </c>
      <c r="B50" s="158" t="e">
        <f>NA()</f>
        <v>#N/A</v>
      </c>
      <c r="C50" s="158">
        <f>IF(ISNUMBER('実質公債費比率（分子）の構造'!K$53),'実質公債費比率（分子）の構造'!K$53,NA())</f>
        <v>308</v>
      </c>
      <c r="D50" s="158" t="e">
        <f>NA()</f>
        <v>#N/A</v>
      </c>
      <c r="E50" s="158" t="e">
        <f>NA()</f>
        <v>#N/A</v>
      </c>
      <c r="F50" s="158">
        <f>IF(ISNUMBER('実質公債費比率（分子）の構造'!L$53),'実質公債費比率（分子）の構造'!L$53,NA())</f>
        <v>336</v>
      </c>
      <c r="G50" s="158" t="e">
        <f>NA()</f>
        <v>#N/A</v>
      </c>
      <c r="H50" s="158" t="e">
        <f>NA()</f>
        <v>#N/A</v>
      </c>
      <c r="I50" s="158">
        <f>IF(ISNUMBER('実質公債費比率（分子）の構造'!M$53),'実質公債費比率（分子）の構造'!M$53,NA())</f>
        <v>376</v>
      </c>
      <c r="J50" s="158" t="e">
        <f>NA()</f>
        <v>#N/A</v>
      </c>
      <c r="K50" s="158" t="e">
        <f>NA()</f>
        <v>#N/A</v>
      </c>
      <c r="L50" s="158">
        <f>IF(ISNUMBER('実質公債費比率（分子）の構造'!N$53),'実質公債費比率（分子）の構造'!N$53,NA())</f>
        <v>427</v>
      </c>
      <c r="M50" s="158" t="e">
        <f>NA()</f>
        <v>#N/A</v>
      </c>
      <c r="N50" s="158" t="e">
        <f>NA()</f>
        <v>#N/A</v>
      </c>
      <c r="O50" s="158">
        <f>IF(ISNUMBER('実質公債費比率（分子）の構造'!O$53),'実質公債費比率（分子）の構造'!O$53,NA())</f>
        <v>429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7747</v>
      </c>
      <c r="E56" s="157"/>
      <c r="F56" s="157"/>
      <c r="G56" s="157">
        <f>'将来負担比率（分子）の構造'!J$52</f>
        <v>7514</v>
      </c>
      <c r="H56" s="157"/>
      <c r="I56" s="157"/>
      <c r="J56" s="157">
        <f>'将来負担比率（分子）の構造'!K$52</f>
        <v>7015</v>
      </c>
      <c r="K56" s="157"/>
      <c r="L56" s="157"/>
      <c r="M56" s="157">
        <f>'将来負担比率（分子）の構造'!L$52</f>
        <v>7356</v>
      </c>
      <c r="N56" s="157"/>
      <c r="O56" s="157"/>
      <c r="P56" s="157">
        <f>'将来負担比率（分子）の構造'!M$52</f>
        <v>8067</v>
      </c>
    </row>
    <row r="57" spans="1:16" x14ac:dyDescent="0.15">
      <c r="A57" s="157" t="s">
        <v>42</v>
      </c>
      <c r="B57" s="157"/>
      <c r="C57" s="157"/>
      <c r="D57" s="157">
        <f>'将来負担比率（分子）の構造'!I$51</f>
        <v>149</v>
      </c>
      <c r="E57" s="157"/>
      <c r="F57" s="157"/>
      <c r="G57" s="157">
        <f>'将来負担比率（分子）の構造'!J$51</f>
        <v>27</v>
      </c>
      <c r="H57" s="157"/>
      <c r="I57" s="157"/>
      <c r="J57" s="157">
        <f>'将来負担比率（分子）の構造'!K$51</f>
        <v>26</v>
      </c>
      <c r="K57" s="157"/>
      <c r="L57" s="157"/>
      <c r="M57" s="157">
        <f>'将来負担比率（分子）の構造'!L$51</f>
        <v>19</v>
      </c>
      <c r="N57" s="157"/>
      <c r="O57" s="157"/>
      <c r="P57" s="157">
        <f>'将来負担比率（分子）の構造'!M$51</f>
        <v>10</v>
      </c>
    </row>
    <row r="58" spans="1:16" x14ac:dyDescent="0.15">
      <c r="A58" s="157" t="s">
        <v>41</v>
      </c>
      <c r="B58" s="157"/>
      <c r="C58" s="157"/>
      <c r="D58" s="157">
        <f>'将来負担比率（分子）の構造'!I$50</f>
        <v>2959</v>
      </c>
      <c r="E58" s="157"/>
      <c r="F58" s="157"/>
      <c r="G58" s="157">
        <f>'将来負担比率（分子）の構造'!J$50</f>
        <v>2932</v>
      </c>
      <c r="H58" s="157"/>
      <c r="I58" s="157"/>
      <c r="J58" s="157">
        <f>'将来負担比率（分子）の構造'!K$50</f>
        <v>2770</v>
      </c>
      <c r="K58" s="157"/>
      <c r="L58" s="157"/>
      <c r="M58" s="157">
        <f>'将来負担比率（分子）の構造'!L$50</f>
        <v>2394</v>
      </c>
      <c r="N58" s="157"/>
      <c r="O58" s="157"/>
      <c r="P58" s="157">
        <f>'将来負担比率（分子）の構造'!M$50</f>
        <v>1958</v>
      </c>
    </row>
    <row r="59" spans="1:16" x14ac:dyDescent="0.15">
      <c r="A59" s="157" t="s">
        <v>39</v>
      </c>
      <c r="B59" s="157">
        <f>'将来負担比率（分子）の構造'!I$49</f>
        <v>230</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1354</v>
      </c>
      <c r="C62" s="157"/>
      <c r="D62" s="157"/>
      <c r="E62" s="157">
        <f>'将来負担比率（分子）の構造'!J$45</f>
        <v>1313</v>
      </c>
      <c r="F62" s="157"/>
      <c r="G62" s="157"/>
      <c r="H62" s="157">
        <f>'将来負担比率（分子）の構造'!K$45</f>
        <v>1246</v>
      </c>
      <c r="I62" s="157"/>
      <c r="J62" s="157"/>
      <c r="K62" s="157">
        <f>'将来負担比率（分子）の構造'!L$45</f>
        <v>1276</v>
      </c>
      <c r="L62" s="157"/>
      <c r="M62" s="157"/>
      <c r="N62" s="157">
        <f>'将来負担比率（分子）の構造'!M$45</f>
        <v>1297</v>
      </c>
      <c r="O62" s="157"/>
      <c r="P62" s="157"/>
    </row>
    <row r="63" spans="1:16" x14ac:dyDescent="0.15">
      <c r="A63" s="157" t="s">
        <v>34</v>
      </c>
      <c r="B63" s="157">
        <f>'将来負担比率（分子）の構造'!I$44</f>
        <v>2588</v>
      </c>
      <c r="C63" s="157"/>
      <c r="D63" s="157"/>
      <c r="E63" s="157">
        <f>'将来負担比率（分子）の構造'!J$44</f>
        <v>2721</v>
      </c>
      <c r="F63" s="157"/>
      <c r="G63" s="157"/>
      <c r="H63" s="157">
        <f>'将来負担比率（分子）の構造'!K$44</f>
        <v>2620</v>
      </c>
      <c r="I63" s="157"/>
      <c r="J63" s="157"/>
      <c r="K63" s="157">
        <f>'将来負担比率（分子）の構造'!L$44</f>
        <v>2522</v>
      </c>
      <c r="L63" s="157"/>
      <c r="M63" s="157"/>
      <c r="N63" s="157">
        <f>'将来負担比率（分子）の構造'!M$44</f>
        <v>2392</v>
      </c>
      <c r="O63" s="157"/>
      <c r="P63" s="157"/>
    </row>
    <row r="64" spans="1:16" x14ac:dyDescent="0.15">
      <c r="A64" s="157" t="s">
        <v>33</v>
      </c>
      <c r="B64" s="157">
        <f>'将来負担比率（分子）の構造'!I$43</f>
        <v>349</v>
      </c>
      <c r="C64" s="157"/>
      <c r="D64" s="157"/>
      <c r="E64" s="157">
        <f>'将来負担比率（分子）の構造'!J$43</f>
        <v>315</v>
      </c>
      <c r="F64" s="157"/>
      <c r="G64" s="157"/>
      <c r="H64" s="157">
        <f>'将来負担比率（分子）の構造'!K$43</f>
        <v>300</v>
      </c>
      <c r="I64" s="157"/>
      <c r="J64" s="157"/>
      <c r="K64" s="157">
        <f>'将来負担比率（分子）の構造'!L$43</f>
        <v>487</v>
      </c>
      <c r="L64" s="157"/>
      <c r="M64" s="157"/>
      <c r="N64" s="157">
        <f>'将来負担比率（分子）の構造'!M$43</f>
        <v>1032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8525</v>
      </c>
      <c r="C66" s="157"/>
      <c r="D66" s="157"/>
      <c r="E66" s="157">
        <f>'将来負担比率（分子）の構造'!J$41</f>
        <v>7893</v>
      </c>
      <c r="F66" s="157"/>
      <c r="G66" s="157"/>
      <c r="H66" s="157">
        <f>'将来負担比率（分子）の構造'!K$41</f>
        <v>7217</v>
      </c>
      <c r="I66" s="157"/>
      <c r="J66" s="157"/>
      <c r="K66" s="157">
        <f>'将来負担比率（分子）の構造'!L$41</f>
        <v>7201</v>
      </c>
      <c r="L66" s="157"/>
      <c r="M66" s="157"/>
      <c r="N66" s="157">
        <f>'将来負担比率（分子）の構造'!M$41</f>
        <v>8104</v>
      </c>
      <c r="O66" s="157"/>
      <c r="P66" s="157"/>
    </row>
    <row r="67" spans="1:16" x14ac:dyDescent="0.15">
      <c r="A67" s="157" t="s">
        <v>71</v>
      </c>
      <c r="B67" s="157" t="e">
        <f>NA()</f>
        <v>#N/A</v>
      </c>
      <c r="C67" s="157">
        <f>IF(ISNUMBER('将来負担比率（分子）の構造'!I$53), IF('将来負担比率（分子）の構造'!I$53 &lt; 0, 0, '将来負担比率（分子）の構造'!I$53), NA())</f>
        <v>2190</v>
      </c>
      <c r="D67" s="157" t="e">
        <f>NA()</f>
        <v>#N/A</v>
      </c>
      <c r="E67" s="157" t="e">
        <f>NA()</f>
        <v>#N/A</v>
      </c>
      <c r="F67" s="157">
        <f>IF(ISNUMBER('将来負担比率（分子）の構造'!J$53), IF('将来負担比率（分子）の構造'!J$53 &lt; 0, 0, '将来負担比率（分子）の構造'!J$53), NA())</f>
        <v>1768</v>
      </c>
      <c r="G67" s="157" t="e">
        <f>NA()</f>
        <v>#N/A</v>
      </c>
      <c r="H67" s="157" t="e">
        <f>NA()</f>
        <v>#N/A</v>
      </c>
      <c r="I67" s="157">
        <f>IF(ISNUMBER('将来負担比率（分子）の構造'!K$53), IF('将来負担比率（分子）の構造'!K$53 &lt; 0, 0, '将来負担比率（分子）の構造'!K$53), NA())</f>
        <v>1572</v>
      </c>
      <c r="J67" s="157" t="e">
        <f>NA()</f>
        <v>#N/A</v>
      </c>
      <c r="K67" s="157" t="e">
        <f>NA()</f>
        <v>#N/A</v>
      </c>
      <c r="L67" s="157">
        <f>IF(ISNUMBER('将来負担比率（分子）の構造'!L$53), IF('将来負担比率（分子）の構造'!L$53 &lt; 0, 0, '将来負担比率（分子）の構造'!L$53), NA())</f>
        <v>1717</v>
      </c>
      <c r="M67" s="157" t="e">
        <f>NA()</f>
        <v>#N/A</v>
      </c>
      <c r="N67" s="157" t="e">
        <f>NA()</f>
        <v>#N/A</v>
      </c>
      <c r="O67" s="157">
        <f>IF(ISNUMBER('将来負担比率（分子）の構造'!M$53), IF('将来負担比率（分子）の構造'!M$53 &lt; 0, 0, '将来負担比率（分子）の構造'!M$53), NA())</f>
        <v>2791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1588</v>
      </c>
      <c r="C72" s="161">
        <f>基金残高に係る経年分析!G55</f>
        <v>1287</v>
      </c>
      <c r="D72" s="161">
        <f>基金残高に係る経年分析!H55</f>
        <v>851</v>
      </c>
    </row>
    <row r="73" spans="1:16" x14ac:dyDescent="0.15">
      <c r="A73" s="160" t="s">
        <v>74</v>
      </c>
      <c r="B73" s="161">
        <f>基金残高に係る経年分析!F56</f>
        <v>31</v>
      </c>
      <c r="C73" s="161">
        <f>基金残高に係る経年分析!G56</f>
        <v>31</v>
      </c>
      <c r="D73" s="161">
        <f>基金残高に係る経年分析!H56</f>
        <v>55</v>
      </c>
    </row>
    <row r="74" spans="1:16" x14ac:dyDescent="0.15">
      <c r="A74" s="160" t="s">
        <v>75</v>
      </c>
      <c r="B74" s="161">
        <f>基金残高に係る経年分析!F57</f>
        <v>1803</v>
      </c>
      <c r="C74" s="161">
        <f>基金残高に係る経年分析!G57</f>
        <v>1728</v>
      </c>
      <c r="D74" s="161">
        <f>基金残高に係る経年分析!H57</f>
        <v>1663</v>
      </c>
    </row>
  </sheetData>
  <sheetProtection algorithmName="SHA-512" hashValue="QHrIcLHN6fqs83EjgXfgzhQXa2pnuTu4M+azVvbuHWzrF9Hcuv1DcqcDpNLvuOrT8vrigsUtEnhjd7ZV+ODfkA==" saltValue="Q4mexqIz8MzXeYNGiuqa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37" activeCellId="1" sqref="B38:Q38 B37:Q3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767900</v>
      </c>
      <c r="S5" s="600"/>
      <c r="T5" s="600"/>
      <c r="U5" s="600"/>
      <c r="V5" s="600"/>
      <c r="W5" s="600"/>
      <c r="X5" s="600"/>
      <c r="Y5" s="601"/>
      <c r="Z5" s="602">
        <v>6.9</v>
      </c>
      <c r="AA5" s="602"/>
      <c r="AB5" s="602"/>
      <c r="AC5" s="602"/>
      <c r="AD5" s="603">
        <v>767900</v>
      </c>
      <c r="AE5" s="603"/>
      <c r="AF5" s="603"/>
      <c r="AG5" s="603"/>
      <c r="AH5" s="603"/>
      <c r="AI5" s="603"/>
      <c r="AJ5" s="603"/>
      <c r="AK5" s="603"/>
      <c r="AL5" s="604">
        <v>15.8</v>
      </c>
      <c r="AM5" s="605"/>
      <c r="AN5" s="605"/>
      <c r="AO5" s="606"/>
      <c r="AP5" s="596" t="s">
        <v>217</v>
      </c>
      <c r="AQ5" s="597"/>
      <c r="AR5" s="597"/>
      <c r="AS5" s="597"/>
      <c r="AT5" s="597"/>
      <c r="AU5" s="597"/>
      <c r="AV5" s="597"/>
      <c r="AW5" s="597"/>
      <c r="AX5" s="597"/>
      <c r="AY5" s="597"/>
      <c r="AZ5" s="597"/>
      <c r="BA5" s="597"/>
      <c r="BB5" s="597"/>
      <c r="BC5" s="597"/>
      <c r="BD5" s="597"/>
      <c r="BE5" s="597"/>
      <c r="BF5" s="598"/>
      <c r="BG5" s="610">
        <v>767900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115116</v>
      </c>
      <c r="S6" s="611"/>
      <c r="T6" s="611"/>
      <c r="U6" s="611"/>
      <c r="V6" s="611"/>
      <c r="W6" s="611"/>
      <c r="X6" s="611"/>
      <c r="Y6" s="612"/>
      <c r="Z6" s="613">
        <v>1</v>
      </c>
      <c r="AA6" s="613"/>
      <c r="AB6" s="613"/>
      <c r="AC6" s="613"/>
      <c r="AD6" s="614">
        <v>115116</v>
      </c>
      <c r="AE6" s="614"/>
      <c r="AF6" s="614"/>
      <c r="AG6" s="614"/>
      <c r="AH6" s="614"/>
      <c r="AI6" s="614"/>
      <c r="AJ6" s="614"/>
      <c r="AK6" s="614"/>
      <c r="AL6" s="615">
        <v>2.4</v>
      </c>
      <c r="AM6" s="616"/>
      <c r="AN6" s="616"/>
      <c r="AO6" s="617"/>
      <c r="AP6" s="607" t="s">
        <v>222</v>
      </c>
      <c r="AQ6" s="608"/>
      <c r="AR6" s="608"/>
      <c r="AS6" s="608"/>
      <c r="AT6" s="608"/>
      <c r="AU6" s="608"/>
      <c r="AV6" s="608"/>
      <c r="AW6" s="608"/>
      <c r="AX6" s="608"/>
      <c r="AY6" s="608"/>
      <c r="AZ6" s="608"/>
      <c r="BA6" s="608"/>
      <c r="BB6" s="608"/>
      <c r="BC6" s="608"/>
      <c r="BD6" s="608"/>
      <c r="BE6" s="608"/>
      <c r="BF6" s="609"/>
      <c r="BG6" s="610">
        <v>767900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79664</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79664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440</v>
      </c>
      <c r="S7" s="611"/>
      <c r="T7" s="611"/>
      <c r="U7" s="611"/>
      <c r="V7" s="611"/>
      <c r="W7" s="611"/>
      <c r="X7" s="611"/>
      <c r="Y7" s="612"/>
      <c r="Z7" s="613">
        <v>0</v>
      </c>
      <c r="AA7" s="613"/>
      <c r="AB7" s="613"/>
      <c r="AC7" s="613"/>
      <c r="AD7" s="614">
        <v>440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295246</v>
      </c>
      <c r="BH7" s="611"/>
      <c r="BI7" s="611"/>
      <c r="BJ7" s="611"/>
      <c r="BK7" s="611"/>
      <c r="BL7" s="611"/>
      <c r="BM7" s="611"/>
      <c r="BN7" s="612"/>
      <c r="BO7" s="613">
        <v>38.4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1173682</v>
      </c>
      <c r="CS7" s="611"/>
      <c r="CT7" s="611"/>
      <c r="CU7" s="611"/>
      <c r="CV7" s="611"/>
      <c r="CW7" s="611"/>
      <c r="CX7" s="611"/>
      <c r="CY7" s="612"/>
      <c r="CZ7" s="613">
        <v>11.3</v>
      </c>
      <c r="DA7" s="613"/>
      <c r="DB7" s="613"/>
      <c r="DC7" s="613"/>
      <c r="DD7" s="619">
        <v>56166</v>
      </c>
      <c r="DE7" s="611"/>
      <c r="DF7" s="611"/>
      <c r="DG7" s="611"/>
      <c r="DH7" s="611"/>
      <c r="DI7" s="611"/>
      <c r="DJ7" s="611"/>
      <c r="DK7" s="611"/>
      <c r="DL7" s="611"/>
      <c r="DM7" s="611"/>
      <c r="DN7" s="611"/>
      <c r="DO7" s="611"/>
      <c r="DP7" s="612"/>
      <c r="DQ7" s="619">
        <v>804381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10311</v>
      </c>
      <c r="S8" s="611"/>
      <c r="T8" s="611"/>
      <c r="U8" s="611"/>
      <c r="V8" s="611"/>
      <c r="W8" s="611"/>
      <c r="X8" s="611"/>
      <c r="Y8" s="612"/>
      <c r="Z8" s="613">
        <v>0.1</v>
      </c>
      <c r="AA8" s="613"/>
      <c r="AB8" s="613"/>
      <c r="AC8" s="613"/>
      <c r="AD8" s="614">
        <v>10311</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11158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1874959</v>
      </c>
      <c r="CS8" s="611"/>
      <c r="CT8" s="611"/>
      <c r="CU8" s="611"/>
      <c r="CV8" s="611"/>
      <c r="CW8" s="611"/>
      <c r="CX8" s="611"/>
      <c r="CY8" s="612"/>
      <c r="CZ8" s="613">
        <v>18.100000000000001</v>
      </c>
      <c r="DA8" s="613"/>
      <c r="DB8" s="613"/>
      <c r="DC8" s="613"/>
      <c r="DD8" s="619">
        <v>6974</v>
      </c>
      <c r="DE8" s="611"/>
      <c r="DF8" s="611"/>
      <c r="DG8" s="611"/>
      <c r="DH8" s="611"/>
      <c r="DI8" s="611"/>
      <c r="DJ8" s="611"/>
      <c r="DK8" s="611"/>
      <c r="DL8" s="611"/>
      <c r="DM8" s="611"/>
      <c r="DN8" s="611"/>
      <c r="DO8" s="611"/>
      <c r="DP8" s="612"/>
      <c r="DQ8" s="619">
        <v>1319086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12079</v>
      </c>
      <c r="S9" s="611"/>
      <c r="T9" s="611"/>
      <c r="U9" s="611"/>
      <c r="V9" s="611"/>
      <c r="W9" s="611"/>
      <c r="X9" s="611"/>
      <c r="Y9" s="612"/>
      <c r="Z9" s="613">
        <v>0.1</v>
      </c>
      <c r="AA9" s="613"/>
      <c r="AB9" s="613"/>
      <c r="AC9" s="613"/>
      <c r="AD9" s="614">
        <v>12079</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256567</v>
      </c>
      <c r="BH9" s="611"/>
      <c r="BI9" s="611"/>
      <c r="BJ9" s="611"/>
      <c r="BK9" s="611"/>
      <c r="BL9" s="611"/>
      <c r="BM9" s="611"/>
      <c r="BN9" s="612"/>
      <c r="BO9" s="613">
        <v>33.4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1172855</v>
      </c>
      <c r="CS9" s="611"/>
      <c r="CT9" s="611"/>
      <c r="CU9" s="611"/>
      <c r="CV9" s="611"/>
      <c r="CW9" s="611"/>
      <c r="CX9" s="611"/>
      <c r="CY9" s="612"/>
      <c r="CZ9" s="613">
        <v>11.3</v>
      </c>
      <c r="DA9" s="613"/>
      <c r="DB9" s="613"/>
      <c r="DC9" s="613"/>
      <c r="DD9" s="619">
        <v>5928</v>
      </c>
      <c r="DE9" s="611"/>
      <c r="DF9" s="611"/>
      <c r="DG9" s="611"/>
      <c r="DH9" s="611"/>
      <c r="DI9" s="611"/>
      <c r="DJ9" s="611"/>
      <c r="DK9" s="611"/>
      <c r="DL9" s="611"/>
      <c r="DM9" s="611"/>
      <c r="DN9" s="611"/>
      <c r="DO9" s="611"/>
      <c r="DP9" s="612"/>
      <c r="DQ9" s="619">
        <v>1080891</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13562</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206914</v>
      </c>
      <c r="S11" s="611"/>
      <c r="T11" s="611"/>
      <c r="U11" s="611"/>
      <c r="V11" s="611"/>
      <c r="W11" s="611"/>
      <c r="X11" s="611"/>
      <c r="Y11" s="612"/>
      <c r="Z11" s="615">
        <v>1.9</v>
      </c>
      <c r="AA11" s="616"/>
      <c r="AB11" s="616"/>
      <c r="AC11" s="622"/>
      <c r="AD11" s="619">
        <v>206914</v>
      </c>
      <c r="AE11" s="611"/>
      <c r="AF11" s="611"/>
      <c r="AG11" s="611"/>
      <c r="AH11" s="611"/>
      <c r="AI11" s="611"/>
      <c r="AJ11" s="611"/>
      <c r="AK11" s="612"/>
      <c r="AL11" s="615">
        <v>4.3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13959</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492082</v>
      </c>
      <c r="CS11" s="611"/>
      <c r="CT11" s="611"/>
      <c r="CU11" s="611"/>
      <c r="CV11" s="611"/>
      <c r="CW11" s="611"/>
      <c r="CX11" s="611"/>
      <c r="CY11" s="612"/>
      <c r="CZ11" s="613">
        <v>4.7</v>
      </c>
      <c r="DA11" s="613"/>
      <c r="DB11" s="613"/>
      <c r="DC11" s="613"/>
      <c r="DD11" s="619">
        <v>28880</v>
      </c>
      <c r="DE11" s="611"/>
      <c r="DF11" s="611"/>
      <c r="DG11" s="611"/>
      <c r="DH11" s="611"/>
      <c r="DI11" s="611"/>
      <c r="DJ11" s="611"/>
      <c r="DK11" s="611"/>
      <c r="DL11" s="611"/>
      <c r="DM11" s="611"/>
      <c r="DN11" s="611"/>
      <c r="DO11" s="611"/>
      <c r="DP11" s="612"/>
      <c r="DQ11" s="619">
        <v>318371</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33290</v>
      </c>
      <c r="S12" s="611"/>
      <c r="T12" s="611"/>
      <c r="U12" s="611"/>
      <c r="V12" s="611"/>
      <c r="W12" s="611"/>
      <c r="X12" s="611"/>
      <c r="Y12" s="612"/>
      <c r="Z12" s="613">
        <v>0.3</v>
      </c>
      <c r="AA12" s="613"/>
      <c r="AB12" s="613"/>
      <c r="AC12" s="613"/>
      <c r="AD12" s="614">
        <v>33290</v>
      </c>
      <c r="AE12" s="614"/>
      <c r="AF12" s="614"/>
      <c r="AG12" s="614"/>
      <c r="AH12" s="614"/>
      <c r="AI12" s="614"/>
      <c r="AJ12" s="614"/>
      <c r="AK12" s="614"/>
      <c r="AL12" s="615">
        <v>0.7</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393392</v>
      </c>
      <c r="BH12" s="611"/>
      <c r="BI12" s="611"/>
      <c r="BJ12" s="611"/>
      <c r="BK12" s="611"/>
      <c r="BL12" s="611"/>
      <c r="BM12" s="611"/>
      <c r="BN12" s="612"/>
      <c r="BO12" s="613">
        <v>51.2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100605</v>
      </c>
      <c r="CS12" s="611"/>
      <c r="CT12" s="611"/>
      <c r="CU12" s="611"/>
      <c r="CV12" s="611"/>
      <c r="CW12" s="611"/>
      <c r="CX12" s="611"/>
      <c r="CY12" s="612"/>
      <c r="CZ12" s="613">
        <v>1</v>
      </c>
      <c r="DA12" s="613"/>
      <c r="DB12" s="613"/>
      <c r="DC12" s="613"/>
      <c r="DD12" s="619" t="s">
        <v>122</v>
      </c>
      <c r="DE12" s="611"/>
      <c r="DF12" s="611"/>
      <c r="DG12" s="611"/>
      <c r="DH12" s="611"/>
      <c r="DI12" s="611"/>
      <c r="DJ12" s="611"/>
      <c r="DK12" s="611"/>
      <c r="DL12" s="611"/>
      <c r="DM12" s="611"/>
      <c r="DN12" s="611"/>
      <c r="DO12" s="611"/>
      <c r="DP12" s="612"/>
      <c r="DQ12" s="619">
        <v>67408</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391153</v>
      </c>
      <c r="BH13" s="611"/>
      <c r="BI13" s="611"/>
      <c r="BJ13" s="611"/>
      <c r="BK13" s="611"/>
      <c r="BL13" s="611"/>
      <c r="BM13" s="611"/>
      <c r="BN13" s="612"/>
      <c r="BO13" s="613">
        <v>50.9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1033085</v>
      </c>
      <c r="CS13" s="611"/>
      <c r="CT13" s="611"/>
      <c r="CU13" s="611"/>
      <c r="CV13" s="611"/>
      <c r="CW13" s="611"/>
      <c r="CX13" s="611"/>
      <c r="CY13" s="612"/>
      <c r="CZ13" s="613">
        <v>9.9</v>
      </c>
      <c r="DA13" s="613"/>
      <c r="DB13" s="613"/>
      <c r="DC13" s="613"/>
      <c r="DD13" s="619">
        <v>856618</v>
      </c>
      <c r="DE13" s="611"/>
      <c r="DF13" s="611"/>
      <c r="DG13" s="611"/>
      <c r="DH13" s="611"/>
      <c r="DI13" s="611"/>
      <c r="DJ13" s="611"/>
      <c r="DK13" s="611"/>
      <c r="DL13" s="611"/>
      <c r="DM13" s="611"/>
      <c r="DN13" s="611"/>
      <c r="DO13" s="611"/>
      <c r="DP13" s="612"/>
      <c r="DQ13" s="619">
        <v>173171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43217</v>
      </c>
      <c r="BH14" s="611"/>
      <c r="BI14" s="611"/>
      <c r="BJ14" s="611"/>
      <c r="BK14" s="611"/>
      <c r="BL14" s="611"/>
      <c r="BM14" s="611"/>
      <c r="BN14" s="612"/>
      <c r="BO14" s="613">
        <v>5.6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1288602</v>
      </c>
      <c r="CS14" s="611"/>
      <c r="CT14" s="611"/>
      <c r="CU14" s="611"/>
      <c r="CV14" s="611"/>
      <c r="CW14" s="611"/>
      <c r="CX14" s="611"/>
      <c r="CY14" s="612"/>
      <c r="CZ14" s="613">
        <v>12.4</v>
      </c>
      <c r="DA14" s="613"/>
      <c r="DB14" s="613"/>
      <c r="DC14" s="613"/>
      <c r="DD14" s="619">
        <v>874411</v>
      </c>
      <c r="DE14" s="611"/>
      <c r="DF14" s="611"/>
      <c r="DG14" s="611"/>
      <c r="DH14" s="611"/>
      <c r="DI14" s="611"/>
      <c r="DJ14" s="611"/>
      <c r="DK14" s="611"/>
      <c r="DL14" s="611"/>
      <c r="DM14" s="611"/>
      <c r="DN14" s="611"/>
      <c r="DO14" s="611"/>
      <c r="DP14" s="612"/>
      <c r="DQ14" s="619">
        <v>406470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9900</v>
      </c>
      <c r="S15" s="611"/>
      <c r="T15" s="611"/>
      <c r="U15" s="611"/>
      <c r="V15" s="611"/>
      <c r="W15" s="611"/>
      <c r="X15" s="611"/>
      <c r="Y15" s="612"/>
      <c r="Z15" s="613">
        <v>0.1</v>
      </c>
      <c r="AA15" s="613"/>
      <c r="AB15" s="613"/>
      <c r="AC15" s="613"/>
      <c r="AD15" s="614">
        <v>9900</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36045</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1404269</v>
      </c>
      <c r="CS15" s="611"/>
      <c r="CT15" s="611"/>
      <c r="CU15" s="611"/>
      <c r="CV15" s="611"/>
      <c r="CW15" s="611"/>
      <c r="CX15" s="611"/>
      <c r="CY15" s="612"/>
      <c r="CZ15" s="613">
        <v>13.5</v>
      </c>
      <c r="DA15" s="613"/>
      <c r="DB15" s="613"/>
      <c r="DC15" s="613"/>
      <c r="DD15" s="619">
        <v>853005</v>
      </c>
      <c r="DE15" s="611"/>
      <c r="DF15" s="611"/>
      <c r="DG15" s="611"/>
      <c r="DH15" s="611"/>
      <c r="DI15" s="611"/>
      <c r="DJ15" s="611"/>
      <c r="DK15" s="611"/>
      <c r="DL15" s="611"/>
      <c r="DM15" s="611"/>
      <c r="DN15" s="611"/>
      <c r="DO15" s="611"/>
      <c r="DP15" s="612"/>
      <c r="DQ15" s="619">
        <v>566580</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12997</v>
      </c>
      <c r="S16" s="611"/>
      <c r="T16" s="611"/>
      <c r="U16" s="611"/>
      <c r="V16" s="611"/>
      <c r="W16" s="611"/>
      <c r="X16" s="611"/>
      <c r="Y16" s="612"/>
      <c r="Z16" s="613">
        <v>0.1</v>
      </c>
      <c r="AA16" s="613"/>
      <c r="AB16" s="613"/>
      <c r="AC16" s="613"/>
      <c r="AD16" s="614">
        <v>12997</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642026</v>
      </c>
      <c r="CS16" s="611"/>
      <c r="CT16" s="611"/>
      <c r="CU16" s="611"/>
      <c r="CV16" s="611"/>
      <c r="CW16" s="611"/>
      <c r="CX16" s="611"/>
      <c r="CY16" s="612"/>
      <c r="CZ16" s="613">
        <v>6.2</v>
      </c>
      <c r="DA16" s="613"/>
      <c r="DB16" s="613"/>
      <c r="DC16" s="613"/>
      <c r="DD16" s="619" t="s">
        <v>122</v>
      </c>
      <c r="DE16" s="611"/>
      <c r="DF16" s="611"/>
      <c r="DG16" s="611"/>
      <c r="DH16" s="611"/>
      <c r="DI16" s="611"/>
      <c r="DJ16" s="611"/>
      <c r="DK16" s="611"/>
      <c r="DL16" s="611"/>
      <c r="DM16" s="611"/>
      <c r="DN16" s="611"/>
      <c r="DO16" s="611"/>
      <c r="DP16" s="612"/>
      <c r="DQ16" s="619">
        <v>217583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33274</v>
      </c>
      <c r="S17" s="611"/>
      <c r="T17" s="611"/>
      <c r="U17" s="611"/>
      <c r="V17" s="611"/>
      <c r="W17" s="611"/>
      <c r="X17" s="611"/>
      <c r="Y17" s="612"/>
      <c r="Z17" s="613">
        <v>0.3</v>
      </c>
      <c r="AA17" s="613"/>
      <c r="AB17" s="613"/>
      <c r="AC17" s="613"/>
      <c r="AD17" s="614">
        <v>33274</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1125206</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1115451</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3634</v>
      </c>
      <c r="S18" s="611"/>
      <c r="T18" s="611"/>
      <c r="U18" s="611"/>
      <c r="V18" s="611"/>
      <c r="W18" s="611"/>
      <c r="X18" s="611"/>
      <c r="Y18" s="612"/>
      <c r="Z18" s="613">
        <v>0</v>
      </c>
      <c r="AA18" s="613"/>
      <c r="AB18" s="613"/>
      <c r="AC18" s="613"/>
      <c r="AD18" s="614">
        <v>3634</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27893</v>
      </c>
      <c r="S19" s="611"/>
      <c r="T19" s="611"/>
      <c r="U19" s="611"/>
      <c r="V19" s="611"/>
      <c r="W19" s="611"/>
      <c r="X19" s="611"/>
      <c r="Y19" s="612"/>
      <c r="Z19" s="613">
        <v>0.3</v>
      </c>
      <c r="AA19" s="613"/>
      <c r="AB19" s="613"/>
      <c r="AC19" s="613"/>
      <c r="AD19" s="614">
        <v>27893</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1747</v>
      </c>
      <c r="S20" s="611"/>
      <c r="T20" s="611"/>
      <c r="U20" s="611"/>
      <c r="V20" s="611"/>
      <c r="W20" s="611"/>
      <c r="X20" s="611"/>
      <c r="Y20" s="612"/>
      <c r="Z20" s="613">
        <v>0</v>
      </c>
      <c r="AA20" s="613"/>
      <c r="AB20" s="613"/>
      <c r="AC20" s="613"/>
      <c r="AD20" s="614">
        <v>1747</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10387035</v>
      </c>
      <c r="CS20" s="611"/>
      <c r="CT20" s="611"/>
      <c r="CU20" s="611"/>
      <c r="CV20" s="611"/>
      <c r="CW20" s="611"/>
      <c r="CX20" s="611"/>
      <c r="CY20" s="612"/>
      <c r="CZ20" s="613">
        <v>100</v>
      </c>
      <c r="DA20" s="613"/>
      <c r="DB20" s="613"/>
      <c r="DC20" s="613"/>
      <c r="DD20" s="619">
        <v>2681982</v>
      </c>
      <c r="DE20" s="611"/>
      <c r="DF20" s="611"/>
      <c r="DG20" s="611"/>
      <c r="DH20" s="611"/>
      <c r="DI20" s="611"/>
      <c r="DJ20" s="611"/>
      <c r="DK20" s="611"/>
      <c r="DL20" s="611"/>
      <c r="DM20" s="611"/>
      <c r="DN20" s="611"/>
      <c r="DO20" s="611"/>
      <c r="DP20" s="612"/>
      <c r="DQ20" s="619">
        <v>6149056</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4304007</v>
      </c>
      <c r="S21" s="611"/>
      <c r="T21" s="611"/>
      <c r="U21" s="611"/>
      <c r="V21" s="611"/>
      <c r="W21" s="611"/>
      <c r="X21" s="611"/>
      <c r="Y21" s="612"/>
      <c r="Z21" s="613">
        <v>38.9</v>
      </c>
      <c r="AA21" s="613"/>
      <c r="AB21" s="613"/>
      <c r="AC21" s="613"/>
      <c r="AD21" s="614">
        <v>3631049</v>
      </c>
      <c r="AE21" s="614"/>
      <c r="AF21" s="614"/>
      <c r="AG21" s="614"/>
      <c r="AH21" s="614"/>
      <c r="AI21" s="614"/>
      <c r="AJ21" s="614"/>
      <c r="AK21" s="614"/>
      <c r="AL21" s="615">
        <v>74.8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3631049</v>
      </c>
      <c r="S22" s="611"/>
      <c r="T22" s="611"/>
      <c r="U22" s="611"/>
      <c r="V22" s="611"/>
      <c r="W22" s="611"/>
      <c r="X22" s="611"/>
      <c r="Y22" s="612"/>
      <c r="Z22" s="613">
        <v>32.799999999999997</v>
      </c>
      <c r="AA22" s="613"/>
      <c r="AB22" s="613"/>
      <c r="AC22" s="613"/>
      <c r="AD22" s="614">
        <v>3631049</v>
      </c>
      <c r="AE22" s="614"/>
      <c r="AF22" s="614"/>
      <c r="AG22" s="614"/>
      <c r="AH22" s="614"/>
      <c r="AI22" s="614"/>
      <c r="AJ22" s="614"/>
      <c r="AK22" s="614"/>
      <c r="AL22" s="615">
        <v>74.8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672958</v>
      </c>
      <c r="S23" s="611"/>
      <c r="T23" s="611"/>
      <c r="U23" s="611"/>
      <c r="V23" s="611"/>
      <c r="W23" s="611"/>
      <c r="X23" s="611"/>
      <c r="Y23" s="612"/>
      <c r="Z23" s="613">
        <v>6.1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3283065</v>
      </c>
      <c r="CS24" s="600"/>
      <c r="CT24" s="600"/>
      <c r="CU24" s="600"/>
      <c r="CV24" s="600"/>
      <c r="CW24" s="600"/>
      <c r="CX24" s="600"/>
      <c r="CY24" s="601"/>
      <c r="CZ24" s="604">
        <v>31.6</v>
      </c>
      <c r="DA24" s="605"/>
      <c r="DB24" s="605"/>
      <c r="DC24" s="621"/>
      <c r="DD24" s="642">
        <v>2842809</v>
      </c>
      <c r="DE24" s="600"/>
      <c r="DF24" s="600"/>
      <c r="DG24" s="600"/>
      <c r="DH24" s="600"/>
      <c r="DI24" s="600"/>
      <c r="DJ24" s="600"/>
      <c r="DK24" s="601"/>
      <c r="DL24" s="642">
        <v>2574080</v>
      </c>
      <c r="DM24" s="600"/>
      <c r="DN24" s="600"/>
      <c r="DO24" s="600"/>
      <c r="DP24" s="600"/>
      <c r="DQ24" s="600"/>
      <c r="DR24" s="600"/>
      <c r="DS24" s="600"/>
      <c r="DT24" s="600"/>
      <c r="DU24" s="600"/>
      <c r="DV24" s="601"/>
      <c r="DW24" s="604">
        <v>52.9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5506228</v>
      </c>
      <c r="S25" s="611"/>
      <c r="T25" s="611"/>
      <c r="U25" s="611"/>
      <c r="V25" s="611"/>
      <c r="W25" s="611"/>
      <c r="X25" s="611"/>
      <c r="Y25" s="612"/>
      <c r="Z25" s="613">
        <v>49.7</v>
      </c>
      <c r="AA25" s="613"/>
      <c r="AB25" s="613"/>
      <c r="AC25" s="613"/>
      <c r="AD25" s="614">
        <v>4833270</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1513071</v>
      </c>
      <c r="CS25" s="643"/>
      <c r="CT25" s="643"/>
      <c r="CU25" s="643"/>
      <c r="CV25" s="643"/>
      <c r="CW25" s="643"/>
      <c r="CX25" s="643"/>
      <c r="CY25" s="644"/>
      <c r="CZ25" s="615">
        <v>14.6</v>
      </c>
      <c r="DA25" s="640"/>
      <c r="DB25" s="640"/>
      <c r="DC25" s="645"/>
      <c r="DD25" s="619">
        <v>1441605</v>
      </c>
      <c r="DE25" s="643"/>
      <c r="DF25" s="643"/>
      <c r="DG25" s="643"/>
      <c r="DH25" s="643"/>
      <c r="DI25" s="643"/>
      <c r="DJ25" s="643"/>
      <c r="DK25" s="644"/>
      <c r="DL25" s="619">
        <v>1281723</v>
      </c>
      <c r="DM25" s="643"/>
      <c r="DN25" s="643"/>
      <c r="DO25" s="643"/>
      <c r="DP25" s="643"/>
      <c r="DQ25" s="643"/>
      <c r="DR25" s="643"/>
      <c r="DS25" s="643"/>
      <c r="DT25" s="643"/>
      <c r="DU25" s="643"/>
      <c r="DV25" s="644"/>
      <c r="DW25" s="615">
        <v>26.3</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854807</v>
      </c>
      <c r="CS26" s="611"/>
      <c r="CT26" s="611"/>
      <c r="CU26" s="611"/>
      <c r="CV26" s="611"/>
      <c r="CW26" s="611"/>
      <c r="CX26" s="611"/>
      <c r="CY26" s="612"/>
      <c r="CZ26" s="615">
        <v>8.1999999999999993</v>
      </c>
      <c r="DA26" s="640"/>
      <c r="DB26" s="640"/>
      <c r="DC26" s="645"/>
      <c r="DD26" s="619">
        <v>823454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16640</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767900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644788</v>
      </c>
      <c r="CS27" s="643"/>
      <c r="CT27" s="643"/>
      <c r="CU27" s="643"/>
      <c r="CV27" s="643"/>
      <c r="CW27" s="643"/>
      <c r="CX27" s="643"/>
      <c r="CY27" s="644"/>
      <c r="CZ27" s="615">
        <v>6.2</v>
      </c>
      <c r="DA27" s="640"/>
      <c r="DB27" s="640"/>
      <c r="DC27" s="645"/>
      <c r="DD27" s="619">
        <v>285753</v>
      </c>
      <c r="DE27" s="643"/>
      <c r="DF27" s="643"/>
      <c r="DG27" s="643"/>
      <c r="DH27" s="643"/>
      <c r="DI27" s="643"/>
      <c r="DJ27" s="643"/>
      <c r="DK27" s="644"/>
      <c r="DL27" s="619">
        <v>176906</v>
      </c>
      <c r="DM27" s="643"/>
      <c r="DN27" s="643"/>
      <c r="DO27" s="643"/>
      <c r="DP27" s="643"/>
      <c r="DQ27" s="643"/>
      <c r="DR27" s="643"/>
      <c r="DS27" s="643"/>
      <c r="DT27" s="643"/>
      <c r="DU27" s="643"/>
      <c r="DV27" s="644"/>
      <c r="DW27" s="615">
        <v>3.6</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68828</v>
      </c>
      <c r="S28" s="611"/>
      <c r="T28" s="611"/>
      <c r="U28" s="611"/>
      <c r="V28" s="611"/>
      <c r="W28" s="611"/>
      <c r="X28" s="611"/>
      <c r="Y28" s="612"/>
      <c r="Z28" s="613">
        <v>0.6</v>
      </c>
      <c r="AA28" s="613"/>
      <c r="AB28" s="613"/>
      <c r="AC28" s="613"/>
      <c r="AD28" s="614">
        <v>2319</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1125206</v>
      </c>
      <c r="CS28" s="611"/>
      <c r="CT28" s="611"/>
      <c r="CU28" s="611"/>
      <c r="CV28" s="611"/>
      <c r="CW28" s="611"/>
      <c r="CX28" s="611"/>
      <c r="CY28" s="612"/>
      <c r="CZ28" s="615">
        <v>10.8</v>
      </c>
      <c r="DA28" s="640"/>
      <c r="DB28" s="640"/>
      <c r="DC28" s="645"/>
      <c r="DD28" s="619">
        <v>1115451</v>
      </c>
      <c r="DE28" s="611"/>
      <c r="DF28" s="611"/>
      <c r="DG28" s="611"/>
      <c r="DH28" s="611"/>
      <c r="DI28" s="611"/>
      <c r="DJ28" s="611"/>
      <c r="DK28" s="612"/>
      <c r="DL28" s="619">
        <v>1115451</v>
      </c>
      <c r="DM28" s="611"/>
      <c r="DN28" s="611"/>
      <c r="DO28" s="611"/>
      <c r="DP28" s="611"/>
      <c r="DQ28" s="611"/>
      <c r="DR28" s="611"/>
      <c r="DS28" s="611"/>
      <c r="DT28" s="611"/>
      <c r="DU28" s="611"/>
      <c r="DV28" s="612"/>
      <c r="DW28" s="615">
        <v>22.9</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120547</v>
      </c>
      <c r="S29" s="611"/>
      <c r="T29" s="611"/>
      <c r="U29" s="611"/>
      <c r="V29" s="611"/>
      <c r="W29" s="611"/>
      <c r="X29" s="611"/>
      <c r="Y29" s="612"/>
      <c r="Z29" s="613">
        <v>1.1000000000000001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1125166</v>
      </c>
      <c r="CS29" s="643"/>
      <c r="CT29" s="643"/>
      <c r="CU29" s="643"/>
      <c r="CV29" s="643"/>
      <c r="CW29" s="643"/>
      <c r="CX29" s="643"/>
      <c r="CY29" s="644"/>
      <c r="CZ29" s="615">
        <v>10.8</v>
      </c>
      <c r="DA29" s="640"/>
      <c r="DB29" s="640"/>
      <c r="DC29" s="645"/>
      <c r="DD29" s="619">
        <v>1115411</v>
      </c>
      <c r="DE29" s="643"/>
      <c r="DF29" s="643"/>
      <c r="DG29" s="643"/>
      <c r="DH29" s="643"/>
      <c r="DI29" s="643"/>
      <c r="DJ29" s="643"/>
      <c r="DK29" s="644"/>
      <c r="DL29" s="619">
        <v>1115411</v>
      </c>
      <c r="DM29" s="643"/>
      <c r="DN29" s="643"/>
      <c r="DO29" s="643"/>
      <c r="DP29" s="643"/>
      <c r="DQ29" s="643"/>
      <c r="DR29" s="643"/>
      <c r="DS29" s="643"/>
      <c r="DT29" s="643"/>
      <c r="DU29" s="643"/>
      <c r="DV29" s="644"/>
      <c r="DW29" s="615">
        <v>22.9</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1398801</v>
      </c>
      <c r="S30" s="611"/>
      <c r="T30" s="611"/>
      <c r="U30" s="611"/>
      <c r="V30" s="611"/>
      <c r="W30" s="611"/>
      <c r="X30" s="611"/>
      <c r="Y30" s="612"/>
      <c r="Z30" s="613">
        <v>12.6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1100794</v>
      </c>
      <c r="CS30" s="611"/>
      <c r="CT30" s="611"/>
      <c r="CU30" s="611"/>
      <c r="CV30" s="611"/>
      <c r="CW30" s="611"/>
      <c r="CX30" s="611"/>
      <c r="CY30" s="612"/>
      <c r="CZ30" s="615">
        <v>10.6</v>
      </c>
      <c r="DA30" s="640"/>
      <c r="DB30" s="640"/>
      <c r="DC30" s="645"/>
      <c r="DD30" s="619">
        <v>1091235</v>
      </c>
      <c r="DE30" s="611"/>
      <c r="DF30" s="611"/>
      <c r="DG30" s="611"/>
      <c r="DH30" s="611"/>
      <c r="DI30" s="611"/>
      <c r="DJ30" s="611"/>
      <c r="DK30" s="612"/>
      <c r="DL30" s="619">
        <v>1091235</v>
      </c>
      <c r="DM30" s="611"/>
      <c r="DN30" s="611"/>
      <c r="DO30" s="611"/>
      <c r="DP30" s="611"/>
      <c r="DQ30" s="611"/>
      <c r="DR30" s="611"/>
      <c r="DS30" s="611"/>
      <c r="DT30" s="611"/>
      <c r="DU30" s="611"/>
      <c r="DV30" s="612"/>
      <c r="DW30" s="615">
        <v>22.4</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99.2</v>
      </c>
      <c r="BH31" s="654"/>
      <c r="BI31" s="654"/>
      <c r="BJ31" s="654"/>
      <c r="BK31" s="654"/>
      <c r="BL31" s="654"/>
      <c r="BM31" s="605">
        <v>97.4</v>
      </c>
      <c r="BN31" s="654"/>
      <c r="BO31" s="654"/>
      <c r="BP31" s="654"/>
      <c r="BQ31" s="655"/>
      <c r="BR31" s="657">
        <v>99.3</v>
      </c>
      <c r="BS31" s="654"/>
      <c r="BT31" s="654"/>
      <c r="BU31" s="654"/>
      <c r="BV31" s="654"/>
      <c r="BW31" s="654"/>
      <c r="BX31" s="605">
        <v>97.7</v>
      </c>
      <c r="BY31" s="654"/>
      <c r="BZ31" s="654"/>
      <c r="CA31" s="654"/>
      <c r="CB31" s="655"/>
      <c r="CD31" s="650"/>
      <c r="CE31" s="651"/>
      <c r="CF31" s="607" t="s">
        <v>301</v>
      </c>
      <c r="CG31" s="608"/>
      <c r="CH31" s="608"/>
      <c r="CI31" s="608"/>
      <c r="CJ31" s="608"/>
      <c r="CK31" s="608"/>
      <c r="CL31" s="608"/>
      <c r="CM31" s="608"/>
      <c r="CN31" s="608"/>
      <c r="CO31" s="608"/>
      <c r="CP31" s="608"/>
      <c r="CQ31" s="609"/>
      <c r="CR31" s="610">
        <v>24372</v>
      </c>
      <c r="CS31" s="643"/>
      <c r="CT31" s="643"/>
      <c r="CU31" s="643"/>
      <c r="CV31" s="643"/>
      <c r="CW31" s="643"/>
      <c r="CX31" s="643"/>
      <c r="CY31" s="644"/>
      <c r="CZ31" s="615">
        <v>0.2</v>
      </c>
      <c r="DA31" s="640"/>
      <c r="DB31" s="640"/>
      <c r="DC31" s="645"/>
      <c r="DD31" s="619">
        <v>24176</v>
      </c>
      <c r="DE31" s="643"/>
      <c r="DF31" s="643"/>
      <c r="DG31" s="643"/>
      <c r="DH31" s="643"/>
      <c r="DI31" s="643"/>
      <c r="DJ31" s="643"/>
      <c r="DK31" s="644"/>
      <c r="DL31" s="619">
        <v>24176</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387354</v>
      </c>
      <c r="S32" s="611"/>
      <c r="T32" s="611"/>
      <c r="U32" s="611"/>
      <c r="V32" s="611"/>
      <c r="W32" s="611"/>
      <c r="X32" s="611"/>
      <c r="Y32" s="612"/>
      <c r="Z32" s="613">
        <v>3.5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43"/>
      <c r="BI32" s="643"/>
      <c r="BJ32" s="643"/>
      <c r="BK32" s="643"/>
      <c r="BL32" s="643"/>
      <c r="BM32" s="616">
        <v>98.6</v>
      </c>
      <c r="BN32" s="643"/>
      <c r="BO32" s="643"/>
      <c r="BP32" s="643"/>
      <c r="BQ32" s="656"/>
      <c r="BR32" s="667">
        <v>99.5</v>
      </c>
      <c r="BS32" s="643"/>
      <c r="BT32" s="643"/>
      <c r="BU32" s="643"/>
      <c r="BV32" s="643"/>
      <c r="BW32" s="643"/>
      <c r="BX32" s="616">
        <v>98.7</v>
      </c>
      <c r="BY32" s="643"/>
      <c r="BZ32" s="643"/>
      <c r="CA32" s="643"/>
      <c r="CB32" s="656"/>
      <c r="CD32" s="652"/>
      <c r="CE32" s="653"/>
      <c r="CF32" s="607" t="s">
        <v>305</v>
      </c>
      <c r="CG32" s="608"/>
      <c r="CH32" s="608"/>
      <c r="CI32" s="608"/>
      <c r="CJ32" s="608"/>
      <c r="CK32" s="608"/>
      <c r="CL32" s="608"/>
      <c r="CM32" s="608"/>
      <c r="CN32" s="608"/>
      <c r="CO32" s="608"/>
      <c r="CP32" s="608"/>
      <c r="CQ32" s="609"/>
      <c r="CR32" s="610">
        <v>40</v>
      </c>
      <c r="CS32" s="611"/>
      <c r="CT32" s="611"/>
      <c r="CU32" s="611"/>
      <c r="CV32" s="611"/>
      <c r="CW32" s="611"/>
      <c r="CX32" s="611"/>
      <c r="CY32" s="612"/>
      <c r="CZ32" s="615">
        <v>0</v>
      </c>
      <c r="DA32" s="640"/>
      <c r="DB32" s="640"/>
      <c r="DC32" s="645"/>
      <c r="DD32" s="619">
        <v>40</v>
      </c>
      <c r="DE32" s="611"/>
      <c r="DF32" s="611"/>
      <c r="DG32" s="611"/>
      <c r="DH32" s="611"/>
      <c r="DI32" s="611"/>
      <c r="DJ32" s="611"/>
      <c r="DK32" s="612"/>
      <c r="DL32" s="619">
        <v>40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16280</v>
      </c>
      <c r="S33" s="611"/>
      <c r="T33" s="611"/>
      <c r="U33" s="611"/>
      <c r="V33" s="611"/>
      <c r="W33" s="611"/>
      <c r="X33" s="611"/>
      <c r="Y33" s="612"/>
      <c r="Z33" s="613">
        <v>0.1</v>
      </c>
      <c r="AA33" s="613"/>
      <c r="AB33" s="613"/>
      <c r="AC33" s="613"/>
      <c r="AD33" s="614">
        <v>11829</v>
      </c>
      <c r="AE33" s="614"/>
      <c r="AF33" s="614"/>
      <c r="AG33" s="614"/>
      <c r="AH33" s="614"/>
      <c r="AI33" s="614"/>
      <c r="AJ33" s="614"/>
      <c r="AK33" s="614"/>
      <c r="AL33" s="615">
        <v>0.2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99.1</v>
      </c>
      <c r="BH33" s="669"/>
      <c r="BI33" s="669"/>
      <c r="BJ33" s="669"/>
      <c r="BK33" s="669"/>
      <c r="BL33" s="669"/>
      <c r="BM33" s="670">
        <v>96.7</v>
      </c>
      <c r="BN33" s="669"/>
      <c r="BO33" s="669"/>
      <c r="BP33" s="669"/>
      <c r="BQ33" s="671"/>
      <c r="BR33" s="668">
        <v>99.2</v>
      </c>
      <c r="BS33" s="669"/>
      <c r="BT33" s="669"/>
      <c r="BU33" s="669"/>
      <c r="BV33" s="669"/>
      <c r="BW33" s="669"/>
      <c r="BX33" s="670">
        <v>97.1</v>
      </c>
      <c r="BY33" s="669"/>
      <c r="BZ33" s="669"/>
      <c r="CA33" s="669"/>
      <c r="CB33" s="671"/>
      <c r="CD33" s="607" t="s">
        <v>308</v>
      </c>
      <c r="CE33" s="608"/>
      <c r="CF33" s="608"/>
      <c r="CG33" s="608"/>
      <c r="CH33" s="608"/>
      <c r="CI33" s="608"/>
      <c r="CJ33" s="608"/>
      <c r="CK33" s="608"/>
      <c r="CL33" s="608"/>
      <c r="CM33" s="608"/>
      <c r="CN33" s="608"/>
      <c r="CO33" s="608"/>
      <c r="CP33" s="608"/>
      <c r="CQ33" s="609"/>
      <c r="CR33" s="610">
        <v>3779962</v>
      </c>
      <c r="CS33" s="643"/>
      <c r="CT33" s="643"/>
      <c r="CU33" s="643"/>
      <c r="CV33" s="643"/>
      <c r="CW33" s="643"/>
      <c r="CX33" s="643"/>
      <c r="CY33" s="644"/>
      <c r="CZ33" s="615">
        <v>36.4</v>
      </c>
      <c r="DA33" s="640"/>
      <c r="DB33" s="640"/>
      <c r="DC33" s="645"/>
      <c r="DD33" s="619">
        <v>2905424</v>
      </c>
      <c r="DE33" s="643"/>
      <c r="DF33" s="643"/>
      <c r="DG33" s="643"/>
      <c r="DH33" s="643"/>
      <c r="DI33" s="643"/>
      <c r="DJ33" s="643"/>
      <c r="DK33" s="644"/>
      <c r="DL33" s="619">
        <v>2203518</v>
      </c>
      <c r="DM33" s="643"/>
      <c r="DN33" s="643"/>
      <c r="DO33" s="643"/>
      <c r="DP33" s="643"/>
      <c r="DQ33" s="643"/>
      <c r="DR33" s="643"/>
      <c r="DS33" s="643"/>
      <c r="DT33" s="643"/>
      <c r="DU33" s="643"/>
      <c r="DV33" s="644"/>
      <c r="DW33" s="615">
        <v>45.3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235440</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1359919</v>
      </c>
      <c r="CS34" s="611"/>
      <c r="CT34" s="611"/>
      <c r="CU34" s="611"/>
      <c r="CV34" s="611"/>
      <c r="CW34" s="611"/>
      <c r="CX34" s="611"/>
      <c r="CY34" s="612"/>
      <c r="CZ34" s="615">
        <v>13.1</v>
      </c>
      <c r="DA34" s="640"/>
      <c r="DB34" s="640"/>
      <c r="DC34" s="645"/>
      <c r="DD34" s="619">
        <v>892558</v>
      </c>
      <c r="DE34" s="611"/>
      <c r="DF34" s="611"/>
      <c r="DG34" s="611"/>
      <c r="DH34" s="611"/>
      <c r="DI34" s="611"/>
      <c r="DJ34" s="611"/>
      <c r="DK34" s="612"/>
      <c r="DL34" s="619">
        <v>572186</v>
      </c>
      <c r="DM34" s="611"/>
      <c r="DN34" s="611"/>
      <c r="DO34" s="611"/>
      <c r="DP34" s="611"/>
      <c r="DQ34" s="611"/>
      <c r="DR34" s="611"/>
      <c r="DS34" s="611"/>
      <c r="DT34" s="611"/>
      <c r="DU34" s="611"/>
      <c r="DV34" s="612"/>
      <c r="DW34" s="615">
        <v>11.8</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791992</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132316</v>
      </c>
      <c r="CS35" s="643"/>
      <c r="CT35" s="643"/>
      <c r="CU35" s="643"/>
      <c r="CV35" s="643"/>
      <c r="CW35" s="643"/>
      <c r="CX35" s="643"/>
      <c r="CY35" s="644"/>
      <c r="CZ35" s="615">
        <v>1.3</v>
      </c>
      <c r="DA35" s="640"/>
      <c r="DB35" s="640"/>
      <c r="DC35" s="645"/>
      <c r="DD35" s="619">
        <v>122470</v>
      </c>
      <c r="DE35" s="643"/>
      <c r="DF35" s="643"/>
      <c r="DG35" s="643"/>
      <c r="DH35" s="643"/>
      <c r="DI35" s="643"/>
      <c r="DJ35" s="643"/>
      <c r="DK35" s="644"/>
      <c r="DL35" s="619">
        <v>110502</v>
      </c>
      <c r="DM35" s="643"/>
      <c r="DN35" s="643"/>
      <c r="DO35" s="643"/>
      <c r="DP35" s="643"/>
      <c r="DQ35" s="643"/>
      <c r="DR35" s="643"/>
      <c r="DS35" s="643"/>
      <c r="DT35" s="643"/>
      <c r="DU35" s="643"/>
      <c r="DV35" s="644"/>
      <c r="DW35" s="615">
        <v>2.2999999999999998</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434666</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1479128</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28217</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1155146</v>
      </c>
      <c r="CS36" s="611"/>
      <c r="CT36" s="611"/>
      <c r="CU36" s="611"/>
      <c r="CV36" s="611"/>
      <c r="CW36" s="611"/>
      <c r="CX36" s="611"/>
      <c r="CY36" s="612"/>
      <c r="CZ36" s="615">
        <v>11.1</v>
      </c>
      <c r="DA36" s="640"/>
      <c r="DB36" s="640"/>
      <c r="DC36" s="645"/>
      <c r="DD36" s="619">
        <v>980799</v>
      </c>
      <c r="DE36" s="611"/>
      <c r="DF36" s="611"/>
      <c r="DG36" s="611"/>
      <c r="DH36" s="611"/>
      <c r="DI36" s="611"/>
      <c r="DJ36" s="611"/>
      <c r="DK36" s="612"/>
      <c r="DL36" s="619">
        <v>862583</v>
      </c>
      <c r="DM36" s="611"/>
      <c r="DN36" s="611"/>
      <c r="DO36" s="611"/>
      <c r="DP36" s="611"/>
      <c r="DQ36" s="611"/>
      <c r="DR36" s="611"/>
      <c r="DS36" s="611"/>
      <c r="DT36" s="611"/>
      <c r="DU36" s="611"/>
      <c r="DV36" s="612"/>
      <c r="DW36" s="615">
        <v>17.7</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88197</v>
      </c>
      <c r="S37" s="611"/>
      <c r="T37" s="611"/>
      <c r="U37" s="611"/>
      <c r="V37" s="611"/>
      <c r="W37" s="611"/>
      <c r="X37" s="611"/>
      <c r="Y37" s="612"/>
      <c r="Z37" s="613">
        <v>0.8</v>
      </c>
      <c r="AA37" s="613"/>
      <c r="AB37" s="613"/>
      <c r="AC37" s="613"/>
      <c r="AD37" s="614">
        <v>8669</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699966</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-6203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142858</v>
      </c>
      <c r="CS37" s="643"/>
      <c r="CT37" s="643"/>
      <c r="CU37" s="643"/>
      <c r="CV37" s="643"/>
      <c r="CW37" s="643"/>
      <c r="CX37" s="643"/>
      <c r="CY37" s="644"/>
      <c r="CZ37" s="615">
        <v>1.4</v>
      </c>
      <c r="DA37" s="640"/>
      <c r="DB37" s="640"/>
      <c r="DC37" s="645"/>
      <c r="DD37" s="619">
        <v>142857</v>
      </c>
      <c r="DE37" s="643"/>
      <c r="DF37" s="643"/>
      <c r="DG37" s="643"/>
      <c r="DH37" s="643"/>
      <c r="DI37" s="643"/>
      <c r="DJ37" s="643"/>
      <c r="DK37" s="644"/>
      <c r="DL37" s="619">
        <v>132048</v>
      </c>
      <c r="DM37" s="643"/>
      <c r="DN37" s="643"/>
      <c r="DO37" s="643"/>
      <c r="DP37" s="643"/>
      <c r="DQ37" s="643"/>
      <c r="DR37" s="643"/>
      <c r="DS37" s="643"/>
      <c r="DT37" s="643"/>
      <c r="DU37" s="643"/>
      <c r="DV37" s="644"/>
      <c r="DW37" s="615">
        <v>2.7</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2004343</v>
      </c>
      <c r="S38" s="611"/>
      <c r="T38" s="611"/>
      <c r="U38" s="611"/>
      <c r="V38" s="611"/>
      <c r="W38" s="611"/>
      <c r="X38" s="611"/>
      <c r="Y38" s="612"/>
      <c r="Z38" s="613">
        <v>18.100000000000001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61621</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1316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700750</v>
      </c>
      <c r="CS38" s="611"/>
      <c r="CT38" s="611"/>
      <c r="CU38" s="611"/>
      <c r="CV38" s="611"/>
      <c r="CW38" s="611"/>
      <c r="CX38" s="611"/>
      <c r="CY38" s="612"/>
      <c r="CZ38" s="615">
        <v>6.7</v>
      </c>
      <c r="DA38" s="640"/>
      <c r="DB38" s="640"/>
      <c r="DC38" s="645"/>
      <c r="DD38" s="619">
        <v>596185</v>
      </c>
      <c r="DE38" s="611"/>
      <c r="DF38" s="611"/>
      <c r="DG38" s="611"/>
      <c r="DH38" s="611"/>
      <c r="DI38" s="611"/>
      <c r="DJ38" s="611"/>
      <c r="DK38" s="612"/>
      <c r="DL38" s="619">
        <v>556670</v>
      </c>
      <c r="DM38" s="611"/>
      <c r="DN38" s="611"/>
      <c r="DO38" s="611"/>
      <c r="DP38" s="611"/>
      <c r="DQ38" s="611"/>
      <c r="DR38" s="611"/>
      <c r="DS38" s="611"/>
      <c r="DT38" s="611"/>
      <c r="DU38" s="611"/>
      <c r="DV38" s="612"/>
      <c r="DW38" s="615">
        <v>11.4</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16791</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1954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315367</v>
      </c>
      <c r="CS39" s="643"/>
      <c r="CT39" s="643"/>
      <c r="CU39" s="643"/>
      <c r="CV39" s="643"/>
      <c r="CW39" s="643"/>
      <c r="CX39" s="643"/>
      <c r="CY39" s="644"/>
      <c r="CZ39" s="615">
        <v>3</v>
      </c>
      <c r="DA39" s="640"/>
      <c r="DB39" s="640"/>
      <c r="DC39" s="645"/>
      <c r="DD39" s="619">
        <v>196948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9043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719</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105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116464</v>
      </c>
      <c r="CS40" s="611"/>
      <c r="CT40" s="611"/>
      <c r="CU40" s="611"/>
      <c r="CV40" s="611"/>
      <c r="CW40" s="611"/>
      <c r="CX40" s="611"/>
      <c r="CY40" s="612"/>
      <c r="CZ40" s="615">
        <v>1.1000000000000001</v>
      </c>
      <c r="DA40" s="640"/>
      <c r="DB40" s="640"/>
      <c r="DC40" s="645"/>
      <c r="DD40" s="619">
        <v>116464</v>
      </c>
      <c r="DE40" s="611"/>
      <c r="DF40" s="611"/>
      <c r="DG40" s="611"/>
      <c r="DH40" s="611"/>
      <c r="DI40" s="611"/>
      <c r="DJ40" s="611"/>
      <c r="DK40" s="612"/>
      <c r="DL40" s="619">
        <v>101577</v>
      </c>
      <c r="DM40" s="611"/>
      <c r="DN40" s="611"/>
      <c r="DO40" s="611"/>
      <c r="DP40" s="611"/>
      <c r="DQ40" s="611"/>
      <c r="DR40" s="611"/>
      <c r="DS40" s="611"/>
      <c r="DT40" s="611"/>
      <c r="DU40" s="611"/>
      <c r="DV40" s="612"/>
      <c r="DW40" s="615">
        <v>2.1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11069316</v>
      </c>
      <c r="S41" s="683"/>
      <c r="T41" s="683"/>
      <c r="U41" s="683"/>
      <c r="V41" s="683"/>
      <c r="W41" s="683"/>
      <c r="X41" s="683"/>
      <c r="Y41" s="687"/>
      <c r="Z41" s="688">
        <v>100</v>
      </c>
      <c r="AA41" s="688"/>
      <c r="AB41" s="688"/>
      <c r="AC41" s="688"/>
      <c r="AD41" s="689">
        <v>4856087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171519</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528512</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425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3324008</v>
      </c>
      <c r="CS42" s="643"/>
      <c r="CT42" s="643"/>
      <c r="CU42" s="643"/>
      <c r="CV42" s="643"/>
      <c r="CW42" s="643"/>
      <c r="CX42" s="643"/>
      <c r="CY42" s="644"/>
      <c r="CZ42" s="615">
        <v>32</v>
      </c>
      <c r="DA42" s="640"/>
      <c r="DB42" s="640"/>
      <c r="DC42" s="645"/>
      <c r="DD42" s="619">
        <v>400823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21951</v>
      </c>
      <c r="CS43" s="643"/>
      <c r="CT43" s="643"/>
      <c r="CU43" s="643"/>
      <c r="CV43" s="643"/>
      <c r="CW43" s="643"/>
      <c r="CX43" s="643"/>
      <c r="CY43" s="644"/>
      <c r="CZ43" s="615">
        <v>0.2</v>
      </c>
      <c r="DA43" s="640"/>
      <c r="DB43" s="640"/>
      <c r="DC43" s="645"/>
      <c r="DD43" s="619">
        <v>11261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2681982</v>
      </c>
      <c r="CS44" s="611"/>
      <c r="CT44" s="611"/>
      <c r="CU44" s="611"/>
      <c r="CV44" s="611"/>
      <c r="CW44" s="611"/>
      <c r="CX44" s="611"/>
      <c r="CY44" s="612"/>
      <c r="CZ44" s="615">
        <v>25.8</v>
      </c>
      <c r="DA44" s="616"/>
      <c r="DB44" s="616"/>
      <c r="DC44" s="622"/>
      <c r="DD44" s="619">
        <v>183240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1505266</v>
      </c>
      <c r="CS45" s="643"/>
      <c r="CT45" s="643"/>
      <c r="CU45" s="643"/>
      <c r="CV45" s="643"/>
      <c r="CW45" s="643"/>
      <c r="CX45" s="643"/>
      <c r="CY45" s="644"/>
      <c r="CZ45" s="615">
        <v>14.5</v>
      </c>
      <c r="DA45" s="640"/>
      <c r="DB45" s="640"/>
      <c r="DC45" s="645"/>
      <c r="DD45" s="619">
        <v>38175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1172166</v>
      </c>
      <c r="CS46" s="611"/>
      <c r="CT46" s="611"/>
      <c r="CU46" s="611"/>
      <c r="CV46" s="611"/>
      <c r="CW46" s="611"/>
      <c r="CX46" s="611"/>
      <c r="CY46" s="612"/>
      <c r="CZ46" s="615">
        <v>11.3</v>
      </c>
      <c r="DA46" s="616"/>
      <c r="DB46" s="616"/>
      <c r="DC46" s="622"/>
      <c r="DD46" s="619">
        <v>140583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642026</v>
      </c>
      <c r="CS47" s="643"/>
      <c r="CT47" s="643"/>
      <c r="CU47" s="643"/>
      <c r="CV47" s="643"/>
      <c r="CW47" s="643"/>
      <c r="CX47" s="643"/>
      <c r="CY47" s="644"/>
      <c r="CZ47" s="615">
        <v>6.2</v>
      </c>
      <c r="DA47" s="640"/>
      <c r="DB47" s="640"/>
      <c r="DC47" s="645"/>
      <c r="DD47" s="619">
        <v>217583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10387035</v>
      </c>
      <c r="CS49" s="669"/>
      <c r="CT49" s="669"/>
      <c r="CU49" s="669"/>
      <c r="CV49" s="669"/>
      <c r="CW49" s="669"/>
      <c r="CX49" s="669"/>
      <c r="CY49" s="698"/>
      <c r="CZ49" s="690">
        <v>100</v>
      </c>
      <c r="DA49" s="699"/>
      <c r="DB49" s="699"/>
      <c r="DC49" s="700"/>
      <c r="DD49" s="701">
        <v>6149056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tWCQR63f5ysQ2DAWZAH9t71I+4cet6mALLwPyyW8ZOF0OhJeO+cLAbe0GDjgv8bKTL/nT7u8k4AmH303MfOiQ==" saltValue="VVDprZgmhjvisFZEZaLV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11044</v>
      </c>
      <c r="R7" s="740"/>
      <c r="S7" s="740"/>
      <c r="T7" s="740"/>
      <c r="U7" s="740"/>
      <c r="V7" s="740">
        <v>10362</v>
      </c>
      <c r="W7" s="740"/>
      <c r="X7" s="740"/>
      <c r="Y7" s="740"/>
      <c r="Z7" s="740"/>
      <c r="AA7" s="740">
        <f>+Q7-V7</f>
        <v>682</v>
      </c>
      <c r="AB7" s="740"/>
      <c r="AC7" s="740"/>
      <c r="AD7" s="740"/>
      <c r="AE7" s="741"/>
      <c r="AF7" s="742">
        <v>649</v>
      </c>
      <c r="AG7" s="743"/>
      <c r="AH7" s="743"/>
      <c r="AI7" s="743"/>
      <c r="AJ7" s="744"/>
      <c r="AK7" s="745"/>
      <c r="AL7" s="746"/>
      <c r="AM7" s="746"/>
      <c r="AN7" s="746"/>
      <c r="AO7" s="746"/>
      <c r="AP7" s="746"/>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0</v>
      </c>
      <c r="CI7" s="731"/>
      <c r="CJ7" s="731"/>
      <c r="CK7" s="731"/>
      <c r="CL7" s="732"/>
      <c r="CM7" s="730">
        <v>68</v>
      </c>
      <c r="CN7" s="731"/>
      <c r="CO7" s="731"/>
      <c r="CP7" s="731"/>
      <c r="CQ7" s="732"/>
      <c r="CR7" s="730">
        <v>5</v>
      </c>
      <c r="CS7" s="731"/>
      <c r="CT7" s="731"/>
      <c r="CU7" s="731"/>
      <c r="CV7" s="732"/>
      <c r="CW7" s="730">
        <v>0</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25</v>
      </c>
      <c r="R8" s="771"/>
      <c r="S8" s="771"/>
      <c r="T8" s="771"/>
      <c r="U8" s="771"/>
      <c r="V8" s="771">
        <v>25</v>
      </c>
      <c r="W8" s="771"/>
      <c r="X8" s="771"/>
      <c r="Y8" s="771"/>
      <c r="Z8" s="771"/>
      <c r="AA8" s="771">
        <v>0</v>
      </c>
      <c r="AB8" s="771"/>
      <c r="AC8" s="771"/>
      <c r="AD8" s="771"/>
      <c r="AE8" s="772"/>
      <c r="AF8" s="773">
        <v>0</v>
      </c>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f>+SUM(Q7:U8)</f>
        <v>11069</v>
      </c>
      <c r="R23" s="780"/>
      <c r="S23" s="780"/>
      <c r="T23" s="780"/>
      <c r="U23" s="780"/>
      <c r="V23" s="780">
        <f>+SUM(V7:Z8)</f>
        <v>10387</v>
      </c>
      <c r="W23" s="780"/>
      <c r="X23" s="780"/>
      <c r="Y23" s="780"/>
      <c r="Z23" s="780"/>
      <c r="AA23" s="780">
        <f>+SUM(AA7:AE8)</f>
        <v>682</v>
      </c>
      <c r="AB23" s="780"/>
      <c r="AC23" s="780"/>
      <c r="AD23" s="780"/>
      <c r="AE23" s="781"/>
      <c r="AF23" s="782">
        <v>649</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1219</v>
      </c>
      <c r="R28" s="810"/>
      <c r="S28" s="810"/>
      <c r="T28" s="810"/>
      <c r="U28" s="810"/>
      <c r="V28" s="810">
        <v>1191</v>
      </c>
      <c r="W28" s="810"/>
      <c r="X28" s="810"/>
      <c r="Y28" s="810"/>
      <c r="Z28" s="810"/>
      <c r="AA28" s="810">
        <f t="shared" ref="AA28:AA33" si="0">+Q28-V28</f>
        <v>28</v>
      </c>
      <c r="AB28" s="810"/>
      <c r="AC28" s="810"/>
      <c r="AD28" s="810"/>
      <c r="AE28" s="811"/>
      <c r="AF28" s="812">
        <v>28</v>
      </c>
      <c r="AG28" s="810"/>
      <c r="AH28" s="810"/>
      <c r="AI28" s="810"/>
      <c r="AJ28" s="813"/>
      <c r="AK28" s="814">
        <v>113</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94</v>
      </c>
      <c r="R29" s="771"/>
      <c r="S29" s="771"/>
      <c r="T29" s="771"/>
      <c r="U29" s="771"/>
      <c r="V29" s="771">
        <v>92</v>
      </c>
      <c r="W29" s="771"/>
      <c r="X29" s="771"/>
      <c r="Y29" s="771"/>
      <c r="Z29" s="771"/>
      <c r="AA29" s="771">
        <f t="shared" si="0"/>
        <v>2</v>
      </c>
      <c r="AB29" s="771"/>
      <c r="AC29" s="771"/>
      <c r="AD29" s="771"/>
      <c r="AE29" s="772"/>
      <c r="AF29" s="773">
        <v>2</v>
      </c>
      <c r="AG29" s="774"/>
      <c r="AH29" s="774"/>
      <c r="AI29" s="774"/>
      <c r="AJ29" s="775"/>
      <c r="AK29" s="821">
        <v>33</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1792</v>
      </c>
      <c r="R30" s="771"/>
      <c r="S30" s="771"/>
      <c r="T30" s="771"/>
      <c r="U30" s="771"/>
      <c r="V30" s="771">
        <v>1723</v>
      </c>
      <c r="W30" s="771"/>
      <c r="X30" s="771"/>
      <c r="Y30" s="771"/>
      <c r="Z30" s="771"/>
      <c r="AA30" s="771">
        <f t="shared" si="0"/>
        <v>69</v>
      </c>
      <c r="AB30" s="771"/>
      <c r="AC30" s="771"/>
      <c r="AD30" s="771"/>
      <c r="AE30" s="772"/>
      <c r="AF30" s="773">
        <v>69</v>
      </c>
      <c r="AG30" s="774"/>
      <c r="AH30" s="774"/>
      <c r="AI30" s="774"/>
      <c r="AJ30" s="775"/>
      <c r="AK30" s="821">
        <v>263</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425</v>
      </c>
      <c r="R31" s="771"/>
      <c r="S31" s="771"/>
      <c r="T31" s="771"/>
      <c r="U31" s="771"/>
      <c r="V31" s="771">
        <v>422</v>
      </c>
      <c r="W31" s="771"/>
      <c r="X31" s="771"/>
      <c r="Y31" s="771"/>
      <c r="Z31" s="771"/>
      <c r="AA31" s="771">
        <f t="shared" si="0"/>
        <v>3</v>
      </c>
      <c r="AB31" s="771"/>
      <c r="AC31" s="771"/>
      <c r="AD31" s="771"/>
      <c r="AE31" s="772"/>
      <c r="AF31" s="773">
        <v>3</v>
      </c>
      <c r="AG31" s="774"/>
      <c r="AH31" s="774"/>
      <c r="AI31" s="774"/>
      <c r="AJ31" s="775"/>
      <c r="AK31" s="821">
        <v>263</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805</v>
      </c>
      <c r="R32" s="771"/>
      <c r="S32" s="771"/>
      <c r="T32" s="771"/>
      <c r="U32" s="771"/>
      <c r="V32" s="771">
        <v>905</v>
      </c>
      <c r="W32" s="771"/>
      <c r="X32" s="771"/>
      <c r="Y32" s="771"/>
      <c r="Z32" s="771"/>
      <c r="AA32" s="771">
        <f t="shared" si="0"/>
        <v>-100</v>
      </c>
      <c r="AB32" s="771"/>
      <c r="AC32" s="771"/>
      <c r="AD32" s="771"/>
      <c r="AE32" s="772"/>
      <c r="AF32" s="773">
        <v>451</v>
      </c>
      <c r="AG32" s="774"/>
      <c r="AH32" s="774"/>
      <c r="AI32" s="774"/>
      <c r="AJ32" s="775"/>
      <c r="AK32" s="821">
        <v>35</v>
      </c>
      <c r="AL32" s="817"/>
      <c r="AM32" s="817"/>
      <c r="AN32" s="817"/>
      <c r="AO32" s="817"/>
      <c r="AP32" s="817">
        <v>2186</v>
      </c>
      <c r="AQ32" s="817"/>
      <c r="AR32" s="817"/>
      <c r="AS32" s="817"/>
      <c r="AT32" s="817"/>
      <c r="AU32" s="817">
        <v>977</v>
      </c>
      <c r="AV32" s="817"/>
      <c r="AW32" s="817"/>
      <c r="AX32" s="817"/>
      <c r="AY32" s="817"/>
      <c r="AZ32" s="818" t="s">
        <v>551</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396</v>
      </c>
      <c r="C33" s="768"/>
      <c r="D33" s="768"/>
      <c r="E33" s="768"/>
      <c r="F33" s="768"/>
      <c r="G33" s="768"/>
      <c r="H33" s="768"/>
      <c r="I33" s="768"/>
      <c r="J33" s="768"/>
      <c r="K33" s="768"/>
      <c r="L33" s="768"/>
      <c r="M33" s="768"/>
      <c r="N33" s="768"/>
      <c r="O33" s="768"/>
      <c r="P33" s="769"/>
      <c r="Q33" s="770">
        <v>29</v>
      </c>
      <c r="R33" s="771"/>
      <c r="S33" s="771"/>
      <c r="T33" s="771"/>
      <c r="U33" s="771"/>
      <c r="V33" s="771">
        <v>34</v>
      </c>
      <c r="W33" s="771"/>
      <c r="X33" s="771"/>
      <c r="Y33" s="771"/>
      <c r="Z33" s="771"/>
      <c r="AA33" s="771">
        <f t="shared" si="0"/>
        <v>-5</v>
      </c>
      <c r="AB33" s="771"/>
      <c r="AC33" s="771"/>
      <c r="AD33" s="771"/>
      <c r="AE33" s="772"/>
      <c r="AF33" s="773">
        <v>2</v>
      </c>
      <c r="AG33" s="774"/>
      <c r="AH33" s="774"/>
      <c r="AI33" s="774"/>
      <c r="AJ33" s="775"/>
      <c r="AK33" s="821">
        <v>17</v>
      </c>
      <c r="AL33" s="817"/>
      <c r="AM33" s="817"/>
      <c r="AN33" s="817"/>
      <c r="AO33" s="817"/>
      <c r="AP33" s="817">
        <v>55</v>
      </c>
      <c r="AQ33" s="817"/>
      <c r="AR33" s="817"/>
      <c r="AS33" s="817"/>
      <c r="AT33" s="817"/>
      <c r="AU33" s="817">
        <v>55</v>
      </c>
      <c r="AV33" s="817"/>
      <c r="AW33" s="817"/>
      <c r="AX33" s="817"/>
      <c r="AY33" s="817"/>
      <c r="AZ33" s="818" t="s">
        <v>551</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555</v>
      </c>
      <c r="AG63" s="831"/>
      <c r="AH63" s="831"/>
      <c r="AI63" s="831"/>
      <c r="AJ63" s="832"/>
      <c r="AK63" s="833"/>
      <c r="AL63" s="828"/>
      <c r="AM63" s="828"/>
      <c r="AN63" s="828"/>
      <c r="AO63" s="828"/>
      <c r="AP63" s="831">
        <f>+SUM(AP28:AT33)</f>
        <v>2241</v>
      </c>
      <c r="AQ63" s="831"/>
      <c r="AR63" s="831"/>
      <c r="AS63" s="831"/>
      <c r="AT63" s="831"/>
      <c r="AU63" s="831">
        <f>+SUM(AU28:AY33)</f>
        <v>1032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3391</v>
      </c>
      <c r="R68" s="853"/>
      <c r="S68" s="853"/>
      <c r="T68" s="853"/>
      <c r="U68" s="853"/>
      <c r="V68" s="853">
        <v>3294</v>
      </c>
      <c r="W68" s="853"/>
      <c r="X68" s="853"/>
      <c r="Y68" s="853"/>
      <c r="Z68" s="853"/>
      <c r="AA68" s="853">
        <v>97</v>
      </c>
      <c r="AB68" s="853"/>
      <c r="AC68" s="853"/>
      <c r="AD68" s="853"/>
      <c r="AE68" s="853"/>
      <c r="AF68" s="853">
        <v>722</v>
      </c>
      <c r="AG68" s="853"/>
      <c r="AH68" s="853"/>
      <c r="AI68" s="853"/>
      <c r="AJ68" s="853"/>
      <c r="AK68" s="853">
        <v>0</v>
      </c>
      <c r="AL68" s="853"/>
      <c r="AM68" s="853"/>
      <c r="AN68" s="853"/>
      <c r="AO68" s="853"/>
      <c r="AP68" s="853">
        <v>2626</v>
      </c>
      <c r="AQ68" s="853"/>
      <c r="AR68" s="853"/>
      <c r="AS68" s="853"/>
      <c r="AT68" s="853"/>
      <c r="AU68" s="853">
        <v>2048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493</v>
      </c>
      <c r="R69" s="817"/>
      <c r="S69" s="817"/>
      <c r="T69" s="817"/>
      <c r="U69" s="817"/>
      <c r="V69" s="817">
        <v>467</v>
      </c>
      <c r="W69" s="817"/>
      <c r="X69" s="817"/>
      <c r="Y69" s="817"/>
      <c r="Z69" s="817"/>
      <c r="AA69" s="817">
        <v>80</v>
      </c>
      <c r="AB69" s="817"/>
      <c r="AC69" s="817"/>
      <c r="AD69" s="817"/>
      <c r="AE69" s="817"/>
      <c r="AF69" s="817">
        <v>80</v>
      </c>
      <c r="AG69" s="817"/>
      <c r="AH69" s="817"/>
      <c r="AI69" s="817"/>
      <c r="AJ69" s="817"/>
      <c r="AK69" s="817">
        <v>0</v>
      </c>
      <c r="AL69" s="817"/>
      <c r="AM69" s="817"/>
      <c r="AN69" s="817"/>
      <c r="AO69" s="817"/>
      <c r="AP69" s="817">
        <v>213</v>
      </c>
      <c r="AQ69" s="817"/>
      <c r="AR69" s="817"/>
      <c r="AS69" s="817"/>
      <c r="AT69" s="817"/>
      <c r="AU69" s="817">
        <v>69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198</v>
      </c>
      <c r="R70" s="817"/>
      <c r="S70" s="817"/>
      <c r="T70" s="817"/>
      <c r="U70" s="817"/>
      <c r="V70" s="817">
        <v>182</v>
      </c>
      <c r="W70" s="817"/>
      <c r="X70" s="817"/>
      <c r="Y70" s="817"/>
      <c r="Z70" s="817"/>
      <c r="AA70" s="817">
        <v>17</v>
      </c>
      <c r="AB70" s="817"/>
      <c r="AC70" s="817"/>
      <c r="AD70" s="817"/>
      <c r="AE70" s="817"/>
      <c r="AF70" s="817">
        <v>17</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344</v>
      </c>
      <c r="R71" s="817"/>
      <c r="S71" s="817"/>
      <c r="T71" s="817"/>
      <c r="U71" s="817"/>
      <c r="V71" s="817">
        <v>281</v>
      </c>
      <c r="W71" s="817"/>
      <c r="X71" s="817"/>
      <c r="Y71" s="817"/>
      <c r="Z71" s="817"/>
      <c r="AA71" s="817">
        <v>63</v>
      </c>
      <c r="AB71" s="817"/>
      <c r="AC71" s="817"/>
      <c r="AD71" s="817"/>
      <c r="AE71" s="817"/>
      <c r="AF71" s="817">
        <v>63</v>
      </c>
      <c r="AG71" s="817"/>
      <c r="AH71" s="817"/>
      <c r="AI71" s="817"/>
      <c r="AJ71" s="817"/>
      <c r="AK71" s="817">
        <v>0</v>
      </c>
      <c r="AL71" s="817"/>
      <c r="AM71" s="817"/>
      <c r="AN71" s="817"/>
      <c r="AO71" s="817"/>
      <c r="AP71" s="817">
        <v>1350</v>
      </c>
      <c r="AQ71" s="817"/>
      <c r="AR71" s="817"/>
      <c r="AS71" s="817"/>
      <c r="AT71" s="817"/>
      <c r="AU71" s="817">
        <v>265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885</v>
      </c>
      <c r="R72" s="817"/>
      <c r="S72" s="817"/>
      <c r="T72" s="817"/>
      <c r="U72" s="817"/>
      <c r="V72" s="817">
        <v>869</v>
      </c>
      <c r="W72" s="817"/>
      <c r="X72" s="817"/>
      <c r="Y72" s="817"/>
      <c r="Z72" s="817"/>
      <c r="AA72" s="817">
        <v>15</v>
      </c>
      <c r="AB72" s="817"/>
      <c r="AC72" s="817"/>
      <c r="AD72" s="817"/>
      <c r="AE72" s="817"/>
      <c r="AF72" s="817">
        <v>15</v>
      </c>
      <c r="AG72" s="817"/>
      <c r="AH72" s="817"/>
      <c r="AI72" s="817"/>
      <c r="AJ72" s="817"/>
      <c r="AK72" s="817">
        <v>0</v>
      </c>
      <c r="AL72" s="817"/>
      <c r="AM72" s="817"/>
      <c r="AN72" s="817"/>
      <c r="AO72" s="817"/>
      <c r="AP72" s="817">
        <v>107</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558</v>
      </c>
      <c r="C73" s="861"/>
      <c r="D73" s="861"/>
      <c r="E73" s="861"/>
      <c r="F73" s="861"/>
      <c r="G73" s="861"/>
      <c r="H73" s="861"/>
      <c r="I73" s="861"/>
      <c r="J73" s="861"/>
      <c r="K73" s="861"/>
      <c r="L73" s="861"/>
      <c r="M73" s="861"/>
      <c r="N73" s="861"/>
      <c r="O73" s="861"/>
      <c r="P73" s="862"/>
      <c r="Q73" s="863">
        <v>5093</v>
      </c>
      <c r="R73" s="817"/>
      <c r="S73" s="817"/>
      <c r="T73" s="817"/>
      <c r="U73" s="817"/>
      <c r="V73" s="817">
        <v>5037</v>
      </c>
      <c r="W73" s="817"/>
      <c r="X73" s="817"/>
      <c r="Y73" s="817"/>
      <c r="Z73" s="817"/>
      <c r="AA73" s="817">
        <v>56</v>
      </c>
      <c r="AB73" s="817"/>
      <c r="AC73" s="817"/>
      <c r="AD73" s="817"/>
      <c r="AE73" s="817"/>
      <c r="AF73" s="817">
        <v>56</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559</v>
      </c>
      <c r="C74" s="861"/>
      <c r="D74" s="861"/>
      <c r="E74" s="861"/>
      <c r="F74" s="861"/>
      <c r="G74" s="861"/>
      <c r="H74" s="861"/>
      <c r="I74" s="861"/>
      <c r="J74" s="861"/>
      <c r="K74" s="861"/>
      <c r="L74" s="861"/>
      <c r="M74" s="861"/>
      <c r="N74" s="861"/>
      <c r="O74" s="861"/>
      <c r="P74" s="862"/>
      <c r="Q74" s="863">
        <v>124</v>
      </c>
      <c r="R74" s="817"/>
      <c r="S74" s="817"/>
      <c r="T74" s="817"/>
      <c r="U74" s="817"/>
      <c r="V74" s="817">
        <v>124</v>
      </c>
      <c r="W74" s="817"/>
      <c r="X74" s="817"/>
      <c r="Y74" s="817"/>
      <c r="Z74" s="817"/>
      <c r="AA74" s="817">
        <v>1</v>
      </c>
      <c r="AB74" s="817"/>
      <c r="AC74" s="817"/>
      <c r="AD74" s="817"/>
      <c r="AE74" s="817"/>
      <c r="AF74" s="817">
        <v>1</v>
      </c>
      <c r="AG74" s="817"/>
      <c r="AH74" s="817"/>
      <c r="AI74" s="817"/>
      <c r="AJ74" s="817"/>
      <c r="AK74" s="817">
        <v>14</v>
      </c>
      <c r="AL74" s="817"/>
      <c r="AM74" s="817"/>
      <c r="AN74" s="817"/>
      <c r="AO74" s="817"/>
      <c r="AP74" s="817">
        <v>0</v>
      </c>
      <c r="AQ74" s="817"/>
      <c r="AR74" s="817"/>
      <c r="AS74" s="817"/>
      <c r="AT74" s="817"/>
      <c r="AU74" s="817">
        <v>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560</v>
      </c>
      <c r="C75" s="861"/>
      <c r="D75" s="861"/>
      <c r="E75" s="861"/>
      <c r="F75" s="861"/>
      <c r="G75" s="861"/>
      <c r="H75" s="861"/>
      <c r="I75" s="861"/>
      <c r="J75" s="861"/>
      <c r="K75" s="861"/>
      <c r="L75" s="861"/>
      <c r="M75" s="861"/>
      <c r="N75" s="861"/>
      <c r="O75" s="861"/>
      <c r="P75" s="862"/>
      <c r="Q75" s="864">
        <v>133</v>
      </c>
      <c r="R75" s="865"/>
      <c r="S75" s="865"/>
      <c r="T75" s="865"/>
      <c r="U75" s="821"/>
      <c r="V75" s="866">
        <v>120</v>
      </c>
      <c r="W75" s="865"/>
      <c r="X75" s="865"/>
      <c r="Y75" s="865"/>
      <c r="Z75" s="821"/>
      <c r="AA75" s="866">
        <v>13</v>
      </c>
      <c r="AB75" s="865"/>
      <c r="AC75" s="865"/>
      <c r="AD75" s="865"/>
      <c r="AE75" s="821"/>
      <c r="AF75" s="866">
        <v>13</v>
      </c>
      <c r="AG75" s="865"/>
      <c r="AH75" s="865"/>
      <c r="AI75" s="865"/>
      <c r="AJ75" s="821"/>
      <c r="AK75" s="866">
        <v>27</v>
      </c>
      <c r="AL75" s="865"/>
      <c r="AM75" s="865"/>
      <c r="AN75" s="865"/>
      <c r="AO75" s="821"/>
      <c r="AP75" s="866">
        <v>0</v>
      </c>
      <c r="AQ75" s="865"/>
      <c r="AR75" s="865"/>
      <c r="AS75" s="865"/>
      <c r="AT75" s="821"/>
      <c r="AU75" s="866">
        <v>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561</v>
      </c>
      <c r="C76" s="861"/>
      <c r="D76" s="861"/>
      <c r="E76" s="861"/>
      <c r="F76" s="861"/>
      <c r="G76" s="861"/>
      <c r="H76" s="861"/>
      <c r="I76" s="861"/>
      <c r="J76" s="861"/>
      <c r="K76" s="861"/>
      <c r="L76" s="861"/>
      <c r="M76" s="861"/>
      <c r="N76" s="861"/>
      <c r="O76" s="861"/>
      <c r="P76" s="862"/>
      <c r="Q76" s="864">
        <v>167564</v>
      </c>
      <c r="R76" s="865"/>
      <c r="S76" s="865"/>
      <c r="T76" s="865"/>
      <c r="U76" s="821"/>
      <c r="V76" s="866">
        <v>164371</v>
      </c>
      <c r="W76" s="865"/>
      <c r="X76" s="865"/>
      <c r="Y76" s="865"/>
      <c r="Z76" s="821"/>
      <c r="AA76" s="866">
        <v>3193</v>
      </c>
      <c r="AB76" s="865"/>
      <c r="AC76" s="865"/>
      <c r="AD76" s="865"/>
      <c r="AE76" s="821"/>
      <c r="AF76" s="866">
        <v>3193</v>
      </c>
      <c r="AG76" s="865"/>
      <c r="AH76" s="865"/>
      <c r="AI76" s="865"/>
      <c r="AJ76" s="821"/>
      <c r="AK76" s="866">
        <v>0</v>
      </c>
      <c r="AL76" s="865"/>
      <c r="AM76" s="865"/>
      <c r="AN76" s="865"/>
      <c r="AO76" s="821"/>
      <c r="AP76" s="866">
        <v>0</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+SUM(AF68:AJ76)</f>
        <v>4160</v>
      </c>
      <c r="AG88" s="831"/>
      <c r="AH88" s="831"/>
      <c r="AI88" s="831"/>
      <c r="AJ88" s="831"/>
      <c r="AK88" s="828"/>
      <c r="AL88" s="828"/>
      <c r="AM88" s="828"/>
      <c r="AN88" s="828"/>
      <c r="AO88" s="828"/>
      <c r="AP88" s="831">
        <f>+SUM(AP68:AT76)</f>
        <v>4296</v>
      </c>
      <c r="AQ88" s="831"/>
      <c r="AR88" s="831"/>
      <c r="AS88" s="831"/>
      <c r="AT88" s="831"/>
      <c r="AU88" s="831">
        <f>+SUM(AU68:AY76)</f>
        <v>2382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v>0</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1093322</v>
      </c>
      <c r="AB110" s="887"/>
      <c r="AC110" s="887"/>
      <c r="AD110" s="887"/>
      <c r="AE110" s="888"/>
      <c r="AF110" s="889">
        <v>1123376</v>
      </c>
      <c r="AG110" s="887"/>
      <c r="AH110" s="887"/>
      <c r="AI110" s="887"/>
      <c r="AJ110" s="888"/>
      <c r="AK110" s="889">
        <v>1125166</v>
      </c>
      <c r="AL110" s="887"/>
      <c r="AM110" s="887"/>
      <c r="AN110" s="887"/>
      <c r="AO110" s="888"/>
      <c r="AP110" s="890">
        <v>28.7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7217372</v>
      </c>
      <c r="BR110" s="918"/>
      <c r="BS110" s="918"/>
      <c r="BT110" s="918"/>
      <c r="BU110" s="918"/>
      <c r="BV110" s="918">
        <v>7200948</v>
      </c>
      <c r="BW110" s="918"/>
      <c r="BX110" s="918"/>
      <c r="BY110" s="918"/>
      <c r="BZ110" s="918"/>
      <c r="CA110" s="918">
        <v>8104497</v>
      </c>
      <c r="CB110" s="918"/>
      <c r="CC110" s="918"/>
      <c r="CD110" s="918"/>
      <c r="CE110" s="918"/>
      <c r="CF110" s="931">
        <v>206.4</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300317</v>
      </c>
      <c r="BR112" s="913"/>
      <c r="BS112" s="913"/>
      <c r="BT112" s="913"/>
      <c r="BU112" s="913"/>
      <c r="BV112" s="913">
        <v>487481</v>
      </c>
      <c r="BW112" s="913"/>
      <c r="BX112" s="913"/>
      <c r="BY112" s="913"/>
      <c r="BZ112" s="913"/>
      <c r="CA112" s="913">
        <v>1032187</v>
      </c>
      <c r="CB112" s="913"/>
      <c r="CC112" s="913"/>
      <c r="CD112" s="913"/>
      <c r="CE112" s="913"/>
      <c r="CF112" s="907">
        <v>26.3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30364</v>
      </c>
      <c r="AB113" s="925"/>
      <c r="AC113" s="925"/>
      <c r="AD113" s="925"/>
      <c r="AE113" s="926"/>
      <c r="AF113" s="927">
        <v>40514</v>
      </c>
      <c r="AG113" s="925"/>
      <c r="AH113" s="925"/>
      <c r="AI113" s="925"/>
      <c r="AJ113" s="926"/>
      <c r="AK113" s="927">
        <v>38864</v>
      </c>
      <c r="AL113" s="925"/>
      <c r="AM113" s="925"/>
      <c r="AN113" s="925"/>
      <c r="AO113" s="926"/>
      <c r="AP113" s="928">
        <v>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2620131</v>
      </c>
      <c r="BR113" s="913"/>
      <c r="BS113" s="913"/>
      <c r="BT113" s="913"/>
      <c r="BU113" s="913"/>
      <c r="BV113" s="913">
        <v>2521779</v>
      </c>
      <c r="BW113" s="913"/>
      <c r="BX113" s="913"/>
      <c r="BY113" s="913"/>
      <c r="BZ113" s="913"/>
      <c r="CA113" s="913">
        <v>2391939</v>
      </c>
      <c r="CB113" s="913"/>
      <c r="CC113" s="913"/>
      <c r="CD113" s="913"/>
      <c r="CE113" s="913"/>
      <c r="CF113" s="907">
        <v>60.9</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150420</v>
      </c>
      <c r="AB114" s="946"/>
      <c r="AC114" s="946"/>
      <c r="AD114" s="946"/>
      <c r="AE114" s="947"/>
      <c r="AF114" s="948">
        <v>144900</v>
      </c>
      <c r="AG114" s="946"/>
      <c r="AH114" s="946"/>
      <c r="AI114" s="946"/>
      <c r="AJ114" s="947"/>
      <c r="AK114" s="948">
        <v>147076</v>
      </c>
      <c r="AL114" s="946"/>
      <c r="AM114" s="946"/>
      <c r="AN114" s="946"/>
      <c r="AO114" s="947"/>
      <c r="AP114" s="949">
        <v>3.7</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1245914</v>
      </c>
      <c r="BR114" s="913"/>
      <c r="BS114" s="913"/>
      <c r="BT114" s="913"/>
      <c r="BU114" s="913"/>
      <c r="BV114" s="913">
        <v>1275750</v>
      </c>
      <c r="BW114" s="913"/>
      <c r="BX114" s="913"/>
      <c r="BY114" s="913"/>
      <c r="BZ114" s="913"/>
      <c r="CA114" s="913">
        <v>1297132</v>
      </c>
      <c r="CB114" s="913"/>
      <c r="CC114" s="913"/>
      <c r="CD114" s="913"/>
      <c r="CE114" s="913"/>
      <c r="CF114" s="907">
        <v>33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1114</v>
      </c>
      <c r="AB115" s="925"/>
      <c r="AC115" s="925"/>
      <c r="AD115" s="925"/>
      <c r="AE115" s="926"/>
      <c r="AF115" s="927">
        <v>386</v>
      </c>
      <c r="AG115" s="925"/>
      <c r="AH115" s="925"/>
      <c r="AI115" s="925"/>
      <c r="AJ115" s="926"/>
      <c r="AK115" s="927">
        <v>585</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209</v>
      </c>
      <c r="AB116" s="946"/>
      <c r="AC116" s="946"/>
      <c r="AD116" s="946"/>
      <c r="AE116" s="947"/>
      <c r="AF116" s="948">
        <v>202</v>
      </c>
      <c r="AG116" s="946"/>
      <c r="AH116" s="946"/>
      <c r="AI116" s="946"/>
      <c r="AJ116" s="947"/>
      <c r="AK116" s="948">
        <v>40</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1275429</v>
      </c>
      <c r="AB117" s="966"/>
      <c r="AC117" s="966"/>
      <c r="AD117" s="966"/>
      <c r="AE117" s="967"/>
      <c r="AF117" s="968">
        <v>1309378</v>
      </c>
      <c r="AG117" s="966"/>
      <c r="AH117" s="966"/>
      <c r="AI117" s="966"/>
      <c r="AJ117" s="967"/>
      <c r="AK117" s="968">
        <v>1311731</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11383734</v>
      </c>
      <c r="BR119" s="987"/>
      <c r="BS119" s="987"/>
      <c r="BT119" s="987"/>
      <c r="BU119" s="987"/>
      <c r="BV119" s="987">
        <v>11485958</v>
      </c>
      <c r="BW119" s="987"/>
      <c r="BX119" s="987"/>
      <c r="BY119" s="987"/>
      <c r="BZ119" s="987"/>
      <c r="CA119" s="987">
        <v>12825755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2770409</v>
      </c>
      <c r="BR120" s="918"/>
      <c r="BS120" s="918"/>
      <c r="BT120" s="918"/>
      <c r="BU120" s="918"/>
      <c r="BV120" s="918">
        <v>2394035</v>
      </c>
      <c r="BW120" s="918"/>
      <c r="BX120" s="918"/>
      <c r="BY120" s="918"/>
      <c r="BZ120" s="918"/>
      <c r="CA120" s="918">
        <v>1957703</v>
      </c>
      <c r="CB120" s="918"/>
      <c r="CC120" s="918"/>
      <c r="CD120" s="918"/>
      <c r="CE120" s="918"/>
      <c r="CF120" s="931">
        <v>49.9</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977356</v>
      </c>
      <c r="DR120" s="918"/>
      <c r="DS120" s="918"/>
      <c r="DT120" s="918"/>
      <c r="DU120" s="918"/>
      <c r="DV120" s="919">
        <v>24.9</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26082</v>
      </c>
      <c r="BR121" s="913"/>
      <c r="BS121" s="913"/>
      <c r="BT121" s="913"/>
      <c r="BU121" s="913"/>
      <c r="BV121" s="913">
        <v>18936</v>
      </c>
      <c r="BW121" s="913"/>
      <c r="BX121" s="913"/>
      <c r="BY121" s="913"/>
      <c r="BZ121" s="913"/>
      <c r="CA121" s="913">
        <v>9517</v>
      </c>
      <c r="CB121" s="913"/>
      <c r="CC121" s="913"/>
      <c r="CD121" s="913"/>
      <c r="CE121" s="913"/>
      <c r="CF121" s="907">
        <v>0.2</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42629</v>
      </c>
      <c r="DH121" s="913"/>
      <c r="DI121" s="913"/>
      <c r="DJ121" s="913"/>
      <c r="DK121" s="913"/>
      <c r="DL121" s="913">
        <v>58606</v>
      </c>
      <c r="DM121" s="913"/>
      <c r="DN121" s="913"/>
      <c r="DO121" s="913"/>
      <c r="DP121" s="913"/>
      <c r="DQ121" s="913">
        <v>54831</v>
      </c>
      <c r="DR121" s="913"/>
      <c r="DS121" s="913"/>
      <c r="DT121" s="913"/>
      <c r="DU121" s="913"/>
      <c r="DV121" s="914">
        <v>1.4</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7014957</v>
      </c>
      <c r="BR122" s="987"/>
      <c r="BS122" s="987"/>
      <c r="BT122" s="987"/>
      <c r="BU122" s="987"/>
      <c r="BV122" s="987">
        <v>7355679</v>
      </c>
      <c r="BW122" s="987"/>
      <c r="BX122" s="987"/>
      <c r="BY122" s="987"/>
      <c r="BZ122" s="987"/>
      <c r="CA122" s="987">
        <v>8067074</v>
      </c>
      <c r="CB122" s="987"/>
      <c r="CC122" s="987"/>
      <c r="CD122" s="987"/>
      <c r="CE122" s="987"/>
      <c r="CF122" s="1004">
        <v>205.4</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9811448</v>
      </c>
      <c r="BR123" s="1051"/>
      <c r="BS123" s="1051"/>
      <c r="BT123" s="1051"/>
      <c r="BU123" s="1051"/>
      <c r="BV123" s="1051">
        <v>9768650</v>
      </c>
      <c r="BW123" s="1051"/>
      <c r="BX123" s="1051"/>
      <c r="BY123" s="1051"/>
      <c r="BZ123" s="1051"/>
      <c r="CA123" s="1051">
        <v>10034294</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41.7</v>
      </c>
      <c r="BR124" s="1014"/>
      <c r="BS124" s="1014"/>
      <c r="BT124" s="1014"/>
      <c r="BU124" s="1014"/>
      <c r="BV124" s="1014">
        <v>45.2</v>
      </c>
      <c r="BW124" s="1014"/>
      <c r="BX124" s="1014"/>
      <c r="BY124" s="1014"/>
      <c r="BZ124" s="1014"/>
      <c r="CA124" s="1014">
        <v>71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257688</v>
      </c>
      <c r="DH124" s="973"/>
      <c r="DI124" s="973"/>
      <c r="DJ124" s="973"/>
      <c r="DK124" s="974"/>
      <c r="DL124" s="972">
        <v>428875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1114</v>
      </c>
      <c r="AB127" s="946"/>
      <c r="AC127" s="946"/>
      <c r="AD127" s="946"/>
      <c r="AE127" s="947"/>
      <c r="AF127" s="948">
        <v>386</v>
      </c>
      <c r="AG127" s="946"/>
      <c r="AH127" s="946"/>
      <c r="AI127" s="946"/>
      <c r="AJ127" s="947"/>
      <c r="AK127" s="948">
        <v>585</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9640</v>
      </c>
      <c r="AB128" s="1033"/>
      <c r="AC128" s="1033"/>
      <c r="AD128" s="1033"/>
      <c r="AE128" s="1034"/>
      <c r="AF128" s="1035">
        <v>9628</v>
      </c>
      <c r="AG128" s="1033"/>
      <c r="AH128" s="1033"/>
      <c r="AI128" s="1033"/>
      <c r="AJ128" s="1034"/>
      <c r="AK128" s="1035">
        <v>9615</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4655133</v>
      </c>
      <c r="AB129" s="946"/>
      <c r="AC129" s="946"/>
      <c r="AD129" s="946"/>
      <c r="AE129" s="947"/>
      <c r="AF129" s="948">
        <v>4665404</v>
      </c>
      <c r="AG129" s="946"/>
      <c r="AH129" s="946"/>
      <c r="AI129" s="946"/>
      <c r="AJ129" s="947"/>
      <c r="AK129" s="948">
        <v>4799742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888370</v>
      </c>
      <c r="AB130" s="946"/>
      <c r="AC130" s="946"/>
      <c r="AD130" s="946"/>
      <c r="AE130" s="947"/>
      <c r="AF130" s="948">
        <v>871285</v>
      </c>
      <c r="AG130" s="946"/>
      <c r="AH130" s="946"/>
      <c r="AI130" s="946"/>
      <c r="AJ130" s="947"/>
      <c r="AK130" s="948">
        <v>872804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3766763</v>
      </c>
      <c r="AB131" s="973"/>
      <c r="AC131" s="973"/>
      <c r="AD131" s="973"/>
      <c r="AE131" s="974"/>
      <c r="AF131" s="972">
        <v>3794119</v>
      </c>
      <c r="AG131" s="973"/>
      <c r="AH131" s="973"/>
      <c r="AI131" s="973"/>
      <c r="AJ131" s="974"/>
      <c r="AK131" s="972">
        <v>3926938</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71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10.01971719</v>
      </c>
      <c r="AB132" s="1084"/>
      <c r="AC132" s="1084"/>
      <c r="AD132" s="1084"/>
      <c r="AE132" s="1085"/>
      <c r="AF132" s="1086">
        <v>11.292871939999999</v>
      </c>
      <c r="AG132" s="1084"/>
      <c r="AH132" s="1084"/>
      <c r="AI132" s="1084"/>
      <c r="AJ132" s="1085"/>
      <c r="AK132" s="1086">
        <v>10.932487350000001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9</v>
      </c>
      <c r="AB133" s="1067"/>
      <c r="AC133" s="1067"/>
      <c r="AD133" s="1067"/>
      <c r="AE133" s="1068"/>
      <c r="AF133" s="1066">
        <v>9.9</v>
      </c>
      <c r="AG133" s="1067"/>
      <c r="AH133" s="1067"/>
      <c r="AI133" s="1067"/>
      <c r="AJ133" s="1068"/>
      <c r="AK133" s="1066">
        <v>10.7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Rn9ewbR1b5jogNtDMGxBrUWnthpdXTpxtRQJkr1yfeP1gijDyUDZZSSofNJACyLQSv3TvatK+fkjFUF9ubqqA==" saltValue="CkaYPKthhODUZbDjUwQp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P72" sqref="CP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014ZxMaFAgCtJqSAddsZe9oZHdhgQJzcMCYyj0OnfUd2wXZhDMdQjNIAX30M+OAb3GEo4iBb9JoXkFMZbL0kA==" saltValue="nyVGR8NuUOeFdzq+A6Ed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D1" sqref="D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OvyHVOnIJU/0N9i4D6bvWzZ+p85CJOjwZpKNdHxdj1RHX+uXojMQOrxNI/SeI2k7s91LSO04eOPBrWXZoLwNQ==" saltValue="YNbdmYHzkBvt33iBLuaG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10" sqref="AK9:AQ1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1513071</v>
      </c>
      <c r="AP9" s="262">
        <v>196222</v>
      </c>
      <c r="AQ9" s="263">
        <v>154424</v>
      </c>
      <c r="AR9" s="264">
        <v>27.1</v>
      </c>
    </row>
    <row r="10" spans="1:46" ht="13.5" customHeight="1" x14ac:dyDescent="0.15">
      <c r="A10" s="247"/>
      <c r="AK10" s="1103" t="s">
        <v>486</v>
      </c>
      <c r="AL10" s="1104"/>
      <c r="AM10" s="1104"/>
      <c r="AN10" s="1105"/>
      <c r="AO10" s="265">
        <v>12985</v>
      </c>
      <c r="AP10" s="265">
        <v>1684</v>
      </c>
      <c r="AQ10" s="266">
        <v>18194</v>
      </c>
      <c r="AR10" s="267">
        <v>-90.7</v>
      </c>
    </row>
    <row r="11" spans="1:46" ht="13.5" customHeight="1" x14ac:dyDescent="0.15">
      <c r="A11" s="247"/>
      <c r="AK11" s="1103" t="s">
        <v>487</v>
      </c>
      <c r="AL11" s="1104"/>
      <c r="AM11" s="1104"/>
      <c r="AN11" s="1105"/>
      <c r="AO11" s="265">
        <v>605959</v>
      </c>
      <c r="AP11" s="265">
        <v>78584</v>
      </c>
      <c r="AQ11" s="266">
        <v>1285</v>
      </c>
      <c r="AR11" s="267">
        <v>6015.5</v>
      </c>
    </row>
    <row r="12" spans="1:46" ht="13.5" customHeight="1" x14ac:dyDescent="0.15">
      <c r="A12" s="247"/>
      <c r="AK12" s="1103" t="s">
        <v>488</v>
      </c>
      <c r="AL12" s="1104"/>
      <c r="AM12" s="1104"/>
      <c r="AN12" s="1105"/>
      <c r="AO12" s="265" t="s">
        <v>489</v>
      </c>
      <c r="AP12" s="265" t="s">
        <v>489</v>
      </c>
      <c r="AQ12" s="266" t="s">
        <v>489</v>
      </c>
      <c r="AR12" s="267" t="s">
        <v>489</v>
      </c>
    </row>
    <row r="13" spans="1:46" ht="13.5" customHeight="1" x14ac:dyDescent="0.15">
      <c r="A13" s="247"/>
      <c r="AK13" s="1103" t="s">
        <v>490</v>
      </c>
      <c r="AL13" s="1104"/>
      <c r="AM13" s="1104"/>
      <c r="AN13" s="1105"/>
      <c r="AO13" s="265">
        <v>109154</v>
      </c>
      <c r="AP13" s="265">
        <v>14156</v>
      </c>
      <c r="AQ13" s="266">
        <v>5735</v>
      </c>
      <c r="AR13" s="267">
        <v>146.80000000000001</v>
      </c>
    </row>
    <row r="14" spans="1:46" ht="13.5" customHeight="1" x14ac:dyDescent="0.15">
      <c r="A14" s="247"/>
      <c r="AK14" s="1103" t="s">
        <v>491</v>
      </c>
      <c r="AL14" s="1104"/>
      <c r="AM14" s="1104"/>
      <c r="AN14" s="1105"/>
      <c r="AO14" s="265">
        <v>21951</v>
      </c>
      <c r="AP14" s="265">
        <v>2847</v>
      </c>
      <c r="AQ14" s="266">
        <v>2950</v>
      </c>
      <c r="AR14" s="267">
        <v>-3.5</v>
      </c>
    </row>
    <row r="15" spans="1:46" ht="13.5" customHeight="1" x14ac:dyDescent="0.15">
      <c r="A15" s="247"/>
      <c r="AK15" s="1106" t="s">
        <v>492</v>
      </c>
      <c r="AL15" s="1107"/>
      <c r="AM15" s="1107"/>
      <c r="AN15" s="1108"/>
      <c r="AO15" s="265">
        <v>-83255</v>
      </c>
      <c r="AP15" s="265">
        <v>-10797</v>
      </c>
      <c r="AQ15" s="266">
        <v>-9110</v>
      </c>
      <c r="AR15" s="267">
        <v>18.5</v>
      </c>
    </row>
    <row r="16" spans="1:46" x14ac:dyDescent="0.15">
      <c r="A16" s="247"/>
      <c r="AK16" s="1106" t="s">
        <v>178</v>
      </c>
      <c r="AL16" s="1107"/>
      <c r="AM16" s="1107"/>
      <c r="AN16" s="1108"/>
      <c r="AO16" s="265">
        <v>2179865</v>
      </c>
      <c r="AP16" s="265">
        <v>282695</v>
      </c>
      <c r="AQ16" s="266">
        <v>173477</v>
      </c>
      <c r="AR16" s="267">
        <v>63</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21.27</v>
      </c>
      <c r="AP21" s="278">
        <v>14.28</v>
      </c>
      <c r="AQ21" s="279">
        <v>6.99</v>
      </c>
      <c r="AS21" s="280"/>
      <c r="AT21" s="276"/>
    </row>
    <row r="22" spans="1:46" s="248" customFormat="1" x14ac:dyDescent="0.15">
      <c r="A22" s="276"/>
      <c r="AK22" s="1109" t="s">
        <v>498</v>
      </c>
      <c r="AL22" s="1110"/>
      <c r="AM22" s="1110"/>
      <c r="AN22" s="1111"/>
      <c r="AO22" s="281">
        <v>93.7</v>
      </c>
      <c r="AP22" s="282">
        <v>96</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1125166</v>
      </c>
      <c r="AP32" s="291">
        <v>145917</v>
      </c>
      <c r="AQ32" s="292">
        <v>83140</v>
      </c>
      <c r="AR32" s="293">
        <v>75.5</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t="s">
        <v>489</v>
      </c>
      <c r="AR34" s="293" t="s">
        <v>489</v>
      </c>
    </row>
    <row r="35" spans="1:46" ht="27" customHeight="1" x14ac:dyDescent="0.15">
      <c r="A35" s="247"/>
      <c r="AK35" s="1117" t="s">
        <v>505</v>
      </c>
      <c r="AL35" s="1118"/>
      <c r="AM35" s="1118"/>
      <c r="AN35" s="1119"/>
      <c r="AO35" s="291">
        <v>38864</v>
      </c>
      <c r="AP35" s="291">
        <v>5040</v>
      </c>
      <c r="AQ35" s="292">
        <v>26106</v>
      </c>
      <c r="AR35" s="293">
        <v>-80.7</v>
      </c>
    </row>
    <row r="36" spans="1:46" ht="27" customHeight="1" x14ac:dyDescent="0.15">
      <c r="A36" s="247"/>
      <c r="AK36" s="1117" t="s">
        <v>506</v>
      </c>
      <c r="AL36" s="1118"/>
      <c r="AM36" s="1118"/>
      <c r="AN36" s="1119"/>
      <c r="AO36" s="291">
        <v>147076</v>
      </c>
      <c r="AP36" s="291">
        <v>19074</v>
      </c>
      <c r="AQ36" s="292">
        <v>4689</v>
      </c>
      <c r="AR36" s="293">
        <v>306.8</v>
      </c>
    </row>
    <row r="37" spans="1:46" ht="13.5" customHeight="1" x14ac:dyDescent="0.15">
      <c r="A37" s="247"/>
      <c r="AK37" s="1117" t="s">
        <v>507</v>
      </c>
      <c r="AL37" s="1118"/>
      <c r="AM37" s="1118"/>
      <c r="AN37" s="1119"/>
      <c r="AO37" s="291">
        <v>585</v>
      </c>
      <c r="AP37" s="291">
        <v>76</v>
      </c>
      <c r="AQ37" s="292">
        <v>554</v>
      </c>
      <c r="AR37" s="293">
        <v>-86.3</v>
      </c>
    </row>
    <row r="38" spans="1:46" ht="27" customHeight="1" x14ac:dyDescent="0.15">
      <c r="A38" s="247"/>
      <c r="AK38" s="1120" t="s">
        <v>508</v>
      </c>
      <c r="AL38" s="1121"/>
      <c r="AM38" s="1121"/>
      <c r="AN38" s="1122"/>
      <c r="AO38" s="294">
        <v>40</v>
      </c>
      <c r="AP38" s="294">
        <v>5</v>
      </c>
      <c r="AQ38" s="295">
        <v>7</v>
      </c>
      <c r="AR38" s="283">
        <v>-28.6</v>
      </c>
      <c r="AS38" s="290"/>
    </row>
    <row r="39" spans="1:46" x14ac:dyDescent="0.15">
      <c r="A39" s="247"/>
      <c r="AK39" s="1120" t="s">
        <v>509</v>
      </c>
      <c r="AL39" s="1121"/>
      <c r="AM39" s="1121"/>
      <c r="AN39" s="1122"/>
      <c r="AO39" s="291">
        <v>-9615</v>
      </c>
      <c r="AP39" s="291">
        <v>-1247</v>
      </c>
      <c r="AQ39" s="292">
        <v>-2038</v>
      </c>
      <c r="AR39" s="293">
        <v>-38.799999999999997</v>
      </c>
      <c r="AS39" s="290"/>
    </row>
    <row r="40" spans="1:46" ht="27" customHeight="1" x14ac:dyDescent="0.15">
      <c r="A40" s="247"/>
      <c r="AK40" s="1117" t="s">
        <v>510</v>
      </c>
      <c r="AL40" s="1118"/>
      <c r="AM40" s="1118"/>
      <c r="AN40" s="1119"/>
      <c r="AO40" s="291">
        <v>-872804</v>
      </c>
      <c r="AP40" s="291">
        <v>-113189</v>
      </c>
      <c r="AQ40" s="292">
        <v>-74354</v>
      </c>
      <c r="AR40" s="293">
        <v>52.2</v>
      </c>
      <c r="AS40" s="290"/>
    </row>
    <row r="41" spans="1:46" x14ac:dyDescent="0.15">
      <c r="A41" s="247"/>
      <c r="AK41" s="1123" t="s">
        <v>288</v>
      </c>
      <c r="AL41" s="1124"/>
      <c r="AM41" s="1124"/>
      <c r="AN41" s="1125"/>
      <c r="AO41" s="291">
        <v>429312</v>
      </c>
      <c r="AP41" s="291">
        <v>55675</v>
      </c>
      <c r="AQ41" s="292">
        <v>38106</v>
      </c>
      <c r="AR41" s="293">
        <v>46.1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1887358</v>
      </c>
      <c r="AN51" s="313">
        <v>221495</v>
      </c>
      <c r="AO51" s="314">
        <v>37.9</v>
      </c>
      <c r="AP51" s="315">
        <v>126525</v>
      </c>
      <c r="AQ51" s="316">
        <v>0.2</v>
      </c>
      <c r="AR51" s="317">
        <v>37.700000000000003</v>
      </c>
    </row>
    <row r="52" spans="1:44" x14ac:dyDescent="0.15">
      <c r="A52" s="247"/>
      <c r="AK52" s="318"/>
      <c r="AL52" s="319" t="s">
        <v>520</v>
      </c>
      <c r="AM52" s="320">
        <v>1051684</v>
      </c>
      <c r="AN52" s="321">
        <v>123423</v>
      </c>
      <c r="AO52" s="322">
        <v>7.2</v>
      </c>
      <c r="AP52" s="323">
        <v>67052</v>
      </c>
      <c r="AQ52" s="324">
        <v>18.100000000000001</v>
      </c>
      <c r="AR52" s="325">
        <v>-10.9</v>
      </c>
    </row>
    <row r="53" spans="1:44" x14ac:dyDescent="0.15">
      <c r="A53" s="247"/>
      <c r="AK53" s="303" t="s">
        <v>521</v>
      </c>
      <c r="AL53" s="304"/>
      <c r="AM53" s="312">
        <v>871579</v>
      </c>
      <c r="AN53" s="313">
        <v>104984</v>
      </c>
      <c r="AO53" s="314">
        <v>-52.6</v>
      </c>
      <c r="AP53" s="315">
        <v>122054</v>
      </c>
      <c r="AQ53" s="316">
        <v>-3.5</v>
      </c>
      <c r="AR53" s="317">
        <v>-49.1</v>
      </c>
    </row>
    <row r="54" spans="1:44" x14ac:dyDescent="0.15">
      <c r="A54" s="247"/>
      <c r="AK54" s="318"/>
      <c r="AL54" s="319" t="s">
        <v>520</v>
      </c>
      <c r="AM54" s="320">
        <v>450565</v>
      </c>
      <c r="AN54" s="321">
        <v>54272</v>
      </c>
      <c r="AO54" s="322">
        <v>-56</v>
      </c>
      <c r="AP54" s="323">
        <v>68298</v>
      </c>
      <c r="AQ54" s="324">
        <v>1.9</v>
      </c>
      <c r="AR54" s="325">
        <v>-57.9</v>
      </c>
    </row>
    <row r="55" spans="1:44" x14ac:dyDescent="0.15">
      <c r="A55" s="247"/>
      <c r="AK55" s="303" t="s">
        <v>522</v>
      </c>
      <c r="AL55" s="304"/>
      <c r="AM55" s="312">
        <v>1320351</v>
      </c>
      <c r="AN55" s="313">
        <v>163047</v>
      </c>
      <c r="AO55" s="314">
        <v>55.3</v>
      </c>
      <c r="AP55" s="315">
        <v>111644</v>
      </c>
      <c r="AQ55" s="316">
        <v>-8.5</v>
      </c>
      <c r="AR55" s="317">
        <v>63.8</v>
      </c>
    </row>
    <row r="56" spans="1:44" x14ac:dyDescent="0.15">
      <c r="A56" s="247"/>
      <c r="AK56" s="318"/>
      <c r="AL56" s="319" t="s">
        <v>520</v>
      </c>
      <c r="AM56" s="320">
        <v>823986</v>
      </c>
      <c r="AN56" s="321">
        <v>101752</v>
      </c>
      <c r="AO56" s="322">
        <v>87.5</v>
      </c>
      <c r="AP56" s="323">
        <v>66606</v>
      </c>
      <c r="AQ56" s="324">
        <v>-2.5</v>
      </c>
      <c r="AR56" s="325">
        <v>90</v>
      </c>
    </row>
    <row r="57" spans="1:44" x14ac:dyDescent="0.15">
      <c r="A57" s="247"/>
      <c r="AK57" s="303" t="s">
        <v>523</v>
      </c>
      <c r="AL57" s="304"/>
      <c r="AM57" s="312">
        <v>1665102</v>
      </c>
      <c r="AN57" s="313">
        <v>210453</v>
      </c>
      <c r="AO57" s="314">
        <v>29.1</v>
      </c>
      <c r="AP57" s="315">
        <v>127917</v>
      </c>
      <c r="AQ57" s="316">
        <v>14.6</v>
      </c>
      <c r="AR57" s="317">
        <v>14.5</v>
      </c>
    </row>
    <row r="58" spans="1:44" x14ac:dyDescent="0.15">
      <c r="A58" s="247"/>
      <c r="AK58" s="318"/>
      <c r="AL58" s="319" t="s">
        <v>520</v>
      </c>
      <c r="AM58" s="320">
        <v>1185310</v>
      </c>
      <c r="AN58" s="321">
        <v>149812</v>
      </c>
      <c r="AO58" s="322">
        <v>47.2</v>
      </c>
      <c r="AP58" s="323">
        <v>69746</v>
      </c>
      <c r="AQ58" s="324">
        <v>4.7</v>
      </c>
      <c r="AR58" s="325">
        <v>42.5</v>
      </c>
    </row>
    <row r="59" spans="1:44" x14ac:dyDescent="0.15">
      <c r="A59" s="247"/>
      <c r="AK59" s="303" t="s">
        <v>524</v>
      </c>
      <c r="AL59" s="304"/>
      <c r="AM59" s="312">
        <v>2681982</v>
      </c>
      <c r="AN59" s="313">
        <v>347812</v>
      </c>
      <c r="AO59" s="314">
        <v>65.3</v>
      </c>
      <c r="AP59" s="315">
        <v>135931</v>
      </c>
      <c r="AQ59" s="316">
        <v>6.3</v>
      </c>
      <c r="AR59" s="317">
        <v>59</v>
      </c>
    </row>
    <row r="60" spans="1:44" x14ac:dyDescent="0.15">
      <c r="A60" s="247"/>
      <c r="AK60" s="318"/>
      <c r="AL60" s="319" t="s">
        <v>520</v>
      </c>
      <c r="AM60" s="320">
        <v>1172166</v>
      </c>
      <c r="AN60" s="321">
        <v>152012</v>
      </c>
      <c r="AO60" s="322">
        <v>1.5</v>
      </c>
      <c r="AP60" s="323">
        <v>75320</v>
      </c>
      <c r="AQ60" s="324">
        <v>8</v>
      </c>
      <c r="AR60" s="325">
        <v>-6.5</v>
      </c>
    </row>
    <row r="61" spans="1:44" x14ac:dyDescent="0.15">
      <c r="A61" s="247"/>
      <c r="AK61" s="303" t="s">
        <v>525</v>
      </c>
      <c r="AL61" s="326"/>
      <c r="AM61" s="312">
        <v>1685274</v>
      </c>
      <c r="AN61" s="313">
        <v>209558</v>
      </c>
      <c r="AO61" s="314">
        <v>27</v>
      </c>
      <c r="AP61" s="315">
        <v>124814</v>
      </c>
      <c r="AQ61" s="327">
        <v>1.8</v>
      </c>
      <c r="AR61" s="317">
        <v>25.2</v>
      </c>
    </row>
    <row r="62" spans="1:44" x14ac:dyDescent="0.15">
      <c r="A62" s="247"/>
      <c r="AK62" s="318"/>
      <c r="AL62" s="319" t="s">
        <v>520</v>
      </c>
      <c r="AM62" s="320">
        <v>936742</v>
      </c>
      <c r="AN62" s="321">
        <v>116254</v>
      </c>
      <c r="AO62" s="322">
        <v>17.5</v>
      </c>
      <c r="AP62" s="323">
        <v>69404</v>
      </c>
      <c r="AQ62" s="324">
        <v>6</v>
      </c>
      <c r="AR62" s="325">
        <v>11.5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Dhyyw8uLPUQzJCdzfhQTcxMihcByCD09AiNVGoe5s762dftuAVNGFAucUko6KBzlGBJ5ys1RCAzPR27B7XoIA==" saltValue="wGp6J4MdCXrFOg+cACpk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I99" sqref="BI9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YKO+ykJ/wQvhOg04HSgzYveXs5H/k4JtGSp3WozzPeqHu8BkZzIPUcdSsLtLK70nGrQvsxlJXBZfpv36UIRuTQ==" saltValue="3gbABFRcCBKpXadEvu8M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Z83" sqref="CZ8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7cOCFM4aimFN2r8fOMV4cbnN3w8Io8WrADgPUnJVLcnBvHH8mIVG1c8XKbkCRkgv/y6NVWw/V/1o16MzPbNdeA==" saltValue="gII8JG/aCCBRzvuwjSP8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32.270000000000003</v>
      </c>
      <c r="G47" s="12">
        <v>33.64</v>
      </c>
      <c r="H47" s="12">
        <v>34.119999999999997</v>
      </c>
      <c r="I47" s="12">
        <v>27.59</v>
      </c>
      <c r="J47" s="13">
        <v>17.739999999999998</v>
      </c>
    </row>
    <row r="48" spans="2:10" ht="57.75" customHeight="1" x14ac:dyDescent="0.15">
      <c r="B48" s="14"/>
      <c r="C48" s="1128" t="s">
        <v>4</v>
      </c>
      <c r="D48" s="1128"/>
      <c r="E48" s="1129"/>
      <c r="F48" s="15">
        <v>11.18</v>
      </c>
      <c r="G48" s="16">
        <v>14.86</v>
      </c>
      <c r="H48" s="16">
        <v>8.5299999999999994</v>
      </c>
      <c r="I48" s="16">
        <v>4.75</v>
      </c>
      <c r="J48" s="17">
        <v>13.52</v>
      </c>
    </row>
    <row r="49" spans="2:10" ht="57.75" customHeight="1" thickBot="1" x14ac:dyDescent="0.2">
      <c r="B49" s="18"/>
      <c r="C49" s="1130" t="s">
        <v>5</v>
      </c>
      <c r="D49" s="1130"/>
      <c r="E49" s="1131"/>
      <c r="F49" s="19" t="s">
        <v>532</v>
      </c>
      <c r="G49" s="20">
        <v>11.78</v>
      </c>
      <c r="H49" s="20" t="s">
        <v>533</v>
      </c>
      <c r="I49" s="20" t="s">
        <v>534</v>
      </c>
      <c r="J49" s="21" t="s">
        <v>535</v>
      </c>
    </row>
    <row r="50" spans="2:10" x14ac:dyDescent="0.15"/>
  </sheetData>
  <sheetProtection algorithmName="SHA-512" hashValue="UeMLjqwMh71VP61e/lDQ+fuI3Z1zPsxHy5xDN85xegakTdtwyrJ7weg0sfV5KStIqHG85DmWYaF0n1YwC97ThQ==" saltValue="ueWPB9M9neK+T6RKuhRx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LG-R04014</cp:lastModifiedBy>
  <cp:lastPrinted>2026-03-09T10:47:07Z</cp:lastPrinted>
  <dcterms:created xsi:type="dcterms:W3CDTF">2026-02-26T10:03:15Z</dcterms:created>
  <dcterms:modified xsi:type="dcterms:W3CDTF">2026-03-12T06:50:41Z</dcterms:modified>
  <cp:category/>
</cp:coreProperties>
</file>